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139_20 NAB E.ON\ETAPA 3\314 Olomouc, NC Haná\01_US\F_Rozpočtová část\"/>
    </mc:Choice>
  </mc:AlternateContent>
  <xr:revisionPtr revIDLastSave="0" documentId="13_ncr:1_{F477C2DC-03DE-446C-B4B7-AD0B8576A91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1.02 A01 Pol" sheetId="12" r:id="rId4"/>
    <sheet name="22-001.02 E01 Pol" sheetId="13" r:id="rId5"/>
    <sheet name="22-001.02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'22-001.02 A01 Pol'!$1:$7</definedName>
    <definedName name="_xlnm.Print_Titles" localSheetId="4">'22-001.02 E01 Pol'!$1:$7</definedName>
    <definedName name="_xlnm.Print_Titles" localSheetId="5">'22-001.02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'22-001.02 A01 Pol'!$A$1:$X$171</definedName>
    <definedName name="_xlnm.Print_Area" localSheetId="4">'22-001.02 E01 Pol'!$A$1:$X$179</definedName>
    <definedName name="_xlnm.Print_Area" localSheetId="5">'22-001.02 O01 Pol'!$A$1:$X$27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G43" i="1"/>
  <c r="F43" i="1"/>
  <c r="G42" i="1"/>
  <c r="F42" i="1"/>
  <c r="G41" i="1"/>
  <c r="H41" i="1" s="1"/>
  <c r="I41" i="1" s="1"/>
  <c r="F41" i="1"/>
  <c r="G40" i="1"/>
  <c r="F40" i="1"/>
  <c r="H40" i="1" s="1"/>
  <c r="I40" i="1" s="1"/>
  <c r="G39" i="1"/>
  <c r="F39" i="1"/>
  <c r="G17" i="14"/>
  <c r="BA15" i="14"/>
  <c r="BA12" i="14"/>
  <c r="K8" i="14"/>
  <c r="V8" i="14"/>
  <c r="G9" i="14"/>
  <c r="G8" i="14" s="1"/>
  <c r="I9" i="14"/>
  <c r="I8" i="14" s="1"/>
  <c r="K9" i="14"/>
  <c r="O9" i="14"/>
  <c r="O8" i="14" s="1"/>
  <c r="Q9" i="14"/>
  <c r="Q8" i="14" s="1"/>
  <c r="V9" i="14"/>
  <c r="G11" i="14"/>
  <c r="M11" i="14" s="1"/>
  <c r="I11" i="14"/>
  <c r="K11" i="14"/>
  <c r="O11" i="14"/>
  <c r="Q11" i="14"/>
  <c r="V11" i="14"/>
  <c r="G13" i="14"/>
  <c r="I13" i="14"/>
  <c r="K13" i="14"/>
  <c r="Q13" i="14"/>
  <c r="V13" i="14"/>
  <c r="G14" i="14"/>
  <c r="I14" i="14"/>
  <c r="K14" i="14"/>
  <c r="M14" i="14"/>
  <c r="M13" i="14" s="1"/>
  <c r="O14" i="14"/>
  <c r="O13" i="14" s="1"/>
  <c r="Q14" i="14"/>
  <c r="V14" i="14"/>
  <c r="AE17" i="14"/>
  <c r="G169" i="13"/>
  <c r="BA161" i="13"/>
  <c r="G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7" i="13"/>
  <c r="I17" i="13"/>
  <c r="K17" i="13"/>
  <c r="M17" i="13"/>
  <c r="O17" i="13"/>
  <c r="Q17" i="13"/>
  <c r="V17" i="13"/>
  <c r="G26" i="13"/>
  <c r="AF169" i="13" s="1"/>
  <c r="I26" i="13"/>
  <c r="K26" i="13"/>
  <c r="M26" i="13"/>
  <c r="O26" i="13"/>
  <c r="Q26" i="13"/>
  <c r="V26" i="13"/>
  <c r="G35" i="13"/>
  <c r="M35" i="13" s="1"/>
  <c r="I35" i="13"/>
  <c r="K35" i="13"/>
  <c r="O35" i="13"/>
  <c r="Q35" i="13"/>
  <c r="V35" i="13"/>
  <c r="G39" i="13"/>
  <c r="M39" i="13" s="1"/>
  <c r="I39" i="13"/>
  <c r="K39" i="13"/>
  <c r="O39" i="13"/>
  <c r="Q39" i="13"/>
  <c r="V39" i="13"/>
  <c r="G53" i="13"/>
  <c r="I53" i="13"/>
  <c r="K53" i="13"/>
  <c r="M53" i="13"/>
  <c r="O53" i="13"/>
  <c r="Q53" i="13"/>
  <c r="V53" i="13"/>
  <c r="G59" i="13"/>
  <c r="I59" i="13"/>
  <c r="K59" i="13"/>
  <c r="M59" i="13"/>
  <c r="O59" i="13"/>
  <c r="Q59" i="13"/>
  <c r="V59" i="13"/>
  <c r="G64" i="13"/>
  <c r="M64" i="13" s="1"/>
  <c r="I64" i="13"/>
  <c r="K64" i="13"/>
  <c r="O64" i="13"/>
  <c r="O8" i="13" s="1"/>
  <c r="Q64" i="13"/>
  <c r="V64" i="13"/>
  <c r="G68" i="13"/>
  <c r="M68" i="13" s="1"/>
  <c r="I68" i="13"/>
  <c r="K68" i="13"/>
  <c r="O68" i="13"/>
  <c r="Q68" i="13"/>
  <c r="V68" i="13"/>
  <c r="G79" i="13"/>
  <c r="I79" i="13"/>
  <c r="K79" i="13"/>
  <c r="M79" i="13"/>
  <c r="O79" i="13"/>
  <c r="Q79" i="13"/>
  <c r="V79" i="13"/>
  <c r="G87" i="13"/>
  <c r="I87" i="13"/>
  <c r="K87" i="13"/>
  <c r="M87" i="13"/>
  <c r="O87" i="13"/>
  <c r="Q87" i="13"/>
  <c r="V87" i="13"/>
  <c r="G92" i="13"/>
  <c r="M92" i="13" s="1"/>
  <c r="I92" i="13"/>
  <c r="K92" i="13"/>
  <c r="O92" i="13"/>
  <c r="Q92" i="13"/>
  <c r="V92" i="13"/>
  <c r="G96" i="13"/>
  <c r="M96" i="13" s="1"/>
  <c r="I96" i="13"/>
  <c r="K96" i="13"/>
  <c r="O96" i="13"/>
  <c r="Q96" i="13"/>
  <c r="V96" i="13"/>
  <c r="G101" i="13"/>
  <c r="I101" i="13"/>
  <c r="K101" i="13"/>
  <c r="M101" i="13"/>
  <c r="O101" i="13"/>
  <c r="Q101" i="13"/>
  <c r="V101" i="13"/>
  <c r="G106" i="13"/>
  <c r="I106" i="13"/>
  <c r="K106" i="13"/>
  <c r="M106" i="13"/>
  <c r="O106" i="13"/>
  <c r="Q106" i="13"/>
  <c r="V106" i="13"/>
  <c r="G109" i="13"/>
  <c r="M109" i="13" s="1"/>
  <c r="I109" i="13"/>
  <c r="K109" i="13"/>
  <c r="O109" i="13"/>
  <c r="Q109" i="13"/>
  <c r="V109" i="13"/>
  <c r="K112" i="13"/>
  <c r="Q112" i="13"/>
  <c r="G113" i="13"/>
  <c r="I113" i="13"/>
  <c r="K113" i="13"/>
  <c r="M113" i="13"/>
  <c r="M112" i="13" s="1"/>
  <c r="O113" i="13"/>
  <c r="Q113" i="13"/>
  <c r="V113" i="13"/>
  <c r="V112" i="13" s="1"/>
  <c r="G117" i="13"/>
  <c r="G112" i="13" s="1"/>
  <c r="I117" i="13"/>
  <c r="K117" i="13"/>
  <c r="M117" i="13"/>
  <c r="O117" i="13"/>
  <c r="O112" i="13" s="1"/>
  <c r="Q117" i="13"/>
  <c r="V117" i="13"/>
  <c r="G121" i="13"/>
  <c r="M121" i="13" s="1"/>
  <c r="I121" i="13"/>
  <c r="I112" i="13" s="1"/>
  <c r="K121" i="13"/>
  <c r="O121" i="13"/>
  <c r="Q121" i="13"/>
  <c r="V121" i="13"/>
  <c r="G129" i="13"/>
  <c r="I129" i="13"/>
  <c r="O129" i="13"/>
  <c r="Q129" i="13"/>
  <c r="V129" i="13"/>
  <c r="G130" i="13"/>
  <c r="I130" i="13"/>
  <c r="K130" i="13"/>
  <c r="K129" i="13" s="1"/>
  <c r="M130" i="13"/>
  <c r="M129" i="13" s="1"/>
  <c r="O130" i="13"/>
  <c r="Q130" i="13"/>
  <c r="V130" i="13"/>
  <c r="G134" i="13"/>
  <c r="K134" i="13"/>
  <c r="V134" i="13"/>
  <c r="G135" i="13"/>
  <c r="M135" i="13" s="1"/>
  <c r="M134" i="13" s="1"/>
  <c r="I135" i="13"/>
  <c r="I134" i="13" s="1"/>
  <c r="K135" i="13"/>
  <c r="O135" i="13"/>
  <c r="O134" i="13" s="1"/>
  <c r="Q135" i="13"/>
  <c r="Q134" i="13" s="1"/>
  <c r="V135" i="13"/>
  <c r="G137" i="13"/>
  <c r="I137" i="13"/>
  <c r="K137" i="13"/>
  <c r="M137" i="13"/>
  <c r="O137" i="13"/>
  <c r="Q137" i="13"/>
  <c r="V137" i="13"/>
  <c r="V136" i="13" s="1"/>
  <c r="G138" i="13"/>
  <c r="G136" i="13" s="1"/>
  <c r="I138" i="13"/>
  <c r="K138" i="13"/>
  <c r="M138" i="13"/>
  <c r="O138" i="13"/>
  <c r="O136" i="13" s="1"/>
  <c r="Q138" i="13"/>
  <c r="V138" i="13"/>
  <c r="G139" i="13"/>
  <c r="M139" i="13" s="1"/>
  <c r="I139" i="13"/>
  <c r="I136" i="13" s="1"/>
  <c r="K139" i="13"/>
  <c r="O139" i="13"/>
  <c r="Q139" i="13"/>
  <c r="Q136" i="13" s="1"/>
  <c r="V139" i="13"/>
  <c r="G140" i="13"/>
  <c r="M140" i="13" s="1"/>
  <c r="I140" i="13"/>
  <c r="K140" i="13"/>
  <c r="O140" i="13"/>
  <c r="Q140" i="13"/>
  <c r="V140" i="13"/>
  <c r="G141" i="13"/>
  <c r="I141" i="13"/>
  <c r="K141" i="13"/>
  <c r="M141" i="13"/>
  <c r="O141" i="13"/>
  <c r="Q141" i="13"/>
  <c r="V141" i="13"/>
  <c r="G142" i="13"/>
  <c r="M142" i="13" s="1"/>
  <c r="I142" i="13"/>
  <c r="K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M144" i="13" s="1"/>
  <c r="I144" i="13"/>
  <c r="K144" i="13"/>
  <c r="K136" i="13" s="1"/>
  <c r="O144" i="13"/>
  <c r="Q144" i="13"/>
  <c r="V144" i="13"/>
  <c r="G145" i="13"/>
  <c r="I145" i="13"/>
  <c r="K145" i="13"/>
  <c r="M145" i="13"/>
  <c r="O145" i="13"/>
  <c r="Q145" i="13"/>
  <c r="V145" i="13"/>
  <c r="G146" i="13"/>
  <c r="M146" i="13" s="1"/>
  <c r="I146" i="13"/>
  <c r="K146" i="13"/>
  <c r="O146" i="13"/>
  <c r="Q146" i="13"/>
  <c r="V146" i="13"/>
  <c r="G147" i="13"/>
  <c r="M147" i="13" s="1"/>
  <c r="I147" i="13"/>
  <c r="K147" i="13"/>
  <c r="O147" i="13"/>
  <c r="Q147" i="13"/>
  <c r="V147" i="13"/>
  <c r="G148" i="13"/>
  <c r="M148" i="13" s="1"/>
  <c r="I148" i="13"/>
  <c r="K148" i="13"/>
  <c r="O148" i="13"/>
  <c r="Q148" i="13"/>
  <c r="V148" i="13"/>
  <c r="I149" i="13"/>
  <c r="K149" i="13"/>
  <c r="Q149" i="13"/>
  <c r="V149" i="13"/>
  <c r="G150" i="13"/>
  <c r="G149" i="13" s="1"/>
  <c r="I150" i="13"/>
  <c r="K150" i="13"/>
  <c r="O150" i="13"/>
  <c r="O149" i="13" s="1"/>
  <c r="Q150" i="13"/>
  <c r="V150" i="13"/>
  <c r="G159" i="13"/>
  <c r="I159" i="13"/>
  <c r="G160" i="13"/>
  <c r="M160" i="13" s="1"/>
  <c r="M159" i="13" s="1"/>
  <c r="I160" i="13"/>
  <c r="K160" i="13"/>
  <c r="K159" i="13" s="1"/>
  <c r="O160" i="13"/>
  <c r="Q160" i="13"/>
  <c r="Q159" i="13" s="1"/>
  <c r="V160" i="13"/>
  <c r="V159" i="13" s="1"/>
  <c r="G162" i="13"/>
  <c r="I162" i="13"/>
  <c r="K162" i="13"/>
  <c r="M162" i="13"/>
  <c r="O162" i="13"/>
  <c r="Q162" i="13"/>
  <c r="V162" i="13"/>
  <c r="G163" i="13"/>
  <c r="M163" i="13" s="1"/>
  <c r="I163" i="13"/>
  <c r="K163" i="13"/>
  <c r="O163" i="13"/>
  <c r="O159" i="13" s="1"/>
  <c r="Q163" i="13"/>
  <c r="V163" i="13"/>
  <c r="G164" i="13"/>
  <c r="M164" i="13" s="1"/>
  <c r="I164" i="13"/>
  <c r="K164" i="13"/>
  <c r="O164" i="13"/>
  <c r="Q164" i="13"/>
  <c r="V164" i="13"/>
  <c r="G166" i="13"/>
  <c r="M166" i="13" s="1"/>
  <c r="I166" i="13"/>
  <c r="K166" i="13"/>
  <c r="O166" i="13"/>
  <c r="Q166" i="13"/>
  <c r="V166" i="13"/>
  <c r="G167" i="13"/>
  <c r="I167" i="13"/>
  <c r="K167" i="13"/>
  <c r="M167" i="13"/>
  <c r="O167" i="13"/>
  <c r="Q167" i="13"/>
  <c r="V167" i="13"/>
  <c r="AE169" i="13"/>
  <c r="G161" i="12"/>
  <c r="BA153" i="12"/>
  <c r="BA141" i="12"/>
  <c r="BA30" i="12"/>
  <c r="G9" i="12"/>
  <c r="I9" i="12"/>
  <c r="I8" i="12" s="1"/>
  <c r="K9" i="12"/>
  <c r="M9" i="12"/>
  <c r="O9" i="12"/>
  <c r="O8" i="12" s="1"/>
  <c r="Q9" i="12"/>
  <c r="Q8" i="12" s="1"/>
  <c r="V9" i="12"/>
  <c r="V8" i="12" s="1"/>
  <c r="G17" i="12"/>
  <c r="I17" i="12"/>
  <c r="K17" i="12"/>
  <c r="K8" i="12" s="1"/>
  <c r="M17" i="12"/>
  <c r="O17" i="12"/>
  <c r="Q17" i="12"/>
  <c r="V17" i="12"/>
  <c r="G21" i="12"/>
  <c r="I21" i="12"/>
  <c r="K21" i="12"/>
  <c r="M21" i="12"/>
  <c r="O21" i="12"/>
  <c r="Q21" i="12"/>
  <c r="V21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4" i="12"/>
  <c r="M34" i="12" s="1"/>
  <c r="I34" i="12"/>
  <c r="K34" i="12"/>
  <c r="O34" i="12"/>
  <c r="Q34" i="12"/>
  <c r="V34" i="12"/>
  <c r="G44" i="12"/>
  <c r="I44" i="12"/>
  <c r="K44" i="12"/>
  <c r="M44" i="12"/>
  <c r="O44" i="12"/>
  <c r="Q44" i="12"/>
  <c r="V44" i="12"/>
  <c r="G55" i="12"/>
  <c r="I55" i="12"/>
  <c r="K55" i="12"/>
  <c r="M55" i="12"/>
  <c r="O55" i="12"/>
  <c r="Q55" i="12"/>
  <c r="V55" i="12"/>
  <c r="G59" i="12"/>
  <c r="I59" i="12"/>
  <c r="K59" i="12"/>
  <c r="M59" i="12"/>
  <c r="O59" i="12"/>
  <c r="Q59" i="12"/>
  <c r="V59" i="12"/>
  <c r="G64" i="12"/>
  <c r="M64" i="12" s="1"/>
  <c r="I64" i="12"/>
  <c r="K64" i="12"/>
  <c r="O64" i="12"/>
  <c r="Q64" i="12"/>
  <c r="V64" i="12"/>
  <c r="V68" i="12"/>
  <c r="G69" i="12"/>
  <c r="I69" i="12"/>
  <c r="I68" i="12" s="1"/>
  <c r="K69" i="12"/>
  <c r="M69" i="12"/>
  <c r="O69" i="12"/>
  <c r="O68" i="12" s="1"/>
  <c r="Q69" i="12"/>
  <c r="V69" i="12"/>
  <c r="G72" i="12"/>
  <c r="G68" i="12" s="1"/>
  <c r="I72" i="12"/>
  <c r="K72" i="12"/>
  <c r="K68" i="12" s="1"/>
  <c r="O72" i="12"/>
  <c r="Q72" i="12"/>
  <c r="Q68" i="12" s="1"/>
  <c r="V72" i="12"/>
  <c r="G77" i="12"/>
  <c r="I77" i="12"/>
  <c r="K77" i="12"/>
  <c r="M77" i="12"/>
  <c r="O77" i="12"/>
  <c r="Q77" i="12"/>
  <c r="V77" i="12"/>
  <c r="G82" i="12"/>
  <c r="I82" i="12"/>
  <c r="K82" i="12"/>
  <c r="M82" i="12"/>
  <c r="O82" i="12"/>
  <c r="Q82" i="12"/>
  <c r="V82" i="12"/>
  <c r="G87" i="12"/>
  <c r="I87" i="12"/>
  <c r="K87" i="12"/>
  <c r="M87" i="12"/>
  <c r="O87" i="12"/>
  <c r="Q87" i="12"/>
  <c r="V87" i="12"/>
  <c r="G94" i="12"/>
  <c r="M94" i="12" s="1"/>
  <c r="M93" i="12" s="1"/>
  <c r="I94" i="12"/>
  <c r="I93" i="12" s="1"/>
  <c r="K94" i="12"/>
  <c r="K93" i="12" s="1"/>
  <c r="O94" i="12"/>
  <c r="Q94" i="12"/>
  <c r="Q93" i="12" s="1"/>
  <c r="V94" i="12"/>
  <c r="G102" i="12"/>
  <c r="I102" i="12"/>
  <c r="K102" i="12"/>
  <c r="M102" i="12"/>
  <c r="O102" i="12"/>
  <c r="Q102" i="12"/>
  <c r="V102" i="12"/>
  <c r="V93" i="12" s="1"/>
  <c r="G108" i="12"/>
  <c r="I108" i="12"/>
  <c r="K108" i="12"/>
  <c r="M108" i="12"/>
  <c r="O108" i="12"/>
  <c r="Q108" i="12"/>
  <c r="V108" i="12"/>
  <c r="G116" i="12"/>
  <c r="M116" i="12" s="1"/>
  <c r="I116" i="12"/>
  <c r="K116" i="12"/>
  <c r="O116" i="12"/>
  <c r="O93" i="12" s="1"/>
  <c r="Q116" i="12"/>
  <c r="V116" i="12"/>
  <c r="G121" i="12"/>
  <c r="I121" i="12"/>
  <c r="K121" i="12"/>
  <c r="K120" i="12" s="1"/>
  <c r="M121" i="12"/>
  <c r="O121" i="12"/>
  <c r="O120" i="12" s="1"/>
  <c r="Q121" i="12"/>
  <c r="V121" i="12"/>
  <c r="V120" i="12" s="1"/>
  <c r="G124" i="12"/>
  <c r="G120" i="12" s="1"/>
  <c r="I124" i="12"/>
  <c r="K124" i="12"/>
  <c r="M124" i="12"/>
  <c r="O124" i="12"/>
  <c r="Q124" i="12"/>
  <c r="V124" i="12"/>
  <c r="G127" i="12"/>
  <c r="M127" i="12" s="1"/>
  <c r="I127" i="12"/>
  <c r="K127" i="12"/>
  <c r="O127" i="12"/>
  <c r="Q127" i="12"/>
  <c r="V127" i="12"/>
  <c r="G129" i="12"/>
  <c r="M129" i="12" s="1"/>
  <c r="I129" i="12"/>
  <c r="I120" i="12" s="1"/>
  <c r="K129" i="12"/>
  <c r="O129" i="12"/>
  <c r="Q129" i="12"/>
  <c r="Q120" i="12" s="1"/>
  <c r="V129" i="12"/>
  <c r="G132" i="12"/>
  <c r="I132" i="12"/>
  <c r="K132" i="12"/>
  <c r="M132" i="12"/>
  <c r="O132" i="12"/>
  <c r="Q132" i="12"/>
  <c r="V132" i="12"/>
  <c r="G135" i="12"/>
  <c r="I135" i="12"/>
  <c r="K135" i="12"/>
  <c r="M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I139" i="12"/>
  <c r="M139" i="12"/>
  <c r="Q139" i="12"/>
  <c r="G140" i="12"/>
  <c r="I140" i="12"/>
  <c r="K140" i="12"/>
  <c r="K139" i="12" s="1"/>
  <c r="M140" i="12"/>
  <c r="O140" i="12"/>
  <c r="O139" i="12" s="1"/>
  <c r="Q140" i="12"/>
  <c r="V140" i="12"/>
  <c r="V139" i="12" s="1"/>
  <c r="K144" i="12"/>
  <c r="Q144" i="12"/>
  <c r="G145" i="12"/>
  <c r="G144" i="12" s="1"/>
  <c r="I145" i="12"/>
  <c r="I144" i="12" s="1"/>
  <c r="K145" i="12"/>
  <c r="O145" i="12"/>
  <c r="O144" i="12" s="1"/>
  <c r="Q145" i="12"/>
  <c r="V145" i="12"/>
  <c r="V144" i="12" s="1"/>
  <c r="I149" i="12"/>
  <c r="O149" i="12"/>
  <c r="Q149" i="12"/>
  <c r="G150" i="12"/>
  <c r="G149" i="12" s="1"/>
  <c r="I150" i="12"/>
  <c r="K150" i="12"/>
  <c r="K149" i="12" s="1"/>
  <c r="M150" i="12"/>
  <c r="M149" i="12" s="1"/>
  <c r="O150" i="12"/>
  <c r="Q150" i="12"/>
  <c r="V150" i="12"/>
  <c r="V149" i="12" s="1"/>
  <c r="G152" i="12"/>
  <c r="M152" i="12" s="1"/>
  <c r="I152" i="12"/>
  <c r="I151" i="12" s="1"/>
  <c r="K152" i="12"/>
  <c r="K151" i="12" s="1"/>
  <c r="O152" i="12"/>
  <c r="O151" i="12" s="1"/>
  <c r="Q152" i="12"/>
  <c r="Q151" i="12" s="1"/>
  <c r="V152" i="12"/>
  <c r="G154" i="12"/>
  <c r="I154" i="12"/>
  <c r="K154" i="12"/>
  <c r="M154" i="12"/>
  <c r="O154" i="12"/>
  <c r="Q154" i="12"/>
  <c r="V154" i="12"/>
  <c r="V151" i="12" s="1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AE161" i="12"/>
  <c r="I20" i="1"/>
  <c r="I19" i="1"/>
  <c r="I18" i="1"/>
  <c r="I17" i="1"/>
  <c r="I16" i="1"/>
  <c r="I75" i="1"/>
  <c r="J73" i="1" s="1"/>
  <c r="AZ57" i="1"/>
  <c r="AZ55" i="1"/>
  <c r="AZ53" i="1"/>
  <c r="AZ51" i="1"/>
  <c r="AZ49" i="1"/>
  <c r="AZ47" i="1"/>
  <c r="F44" i="1"/>
  <c r="G23" i="1" s="1"/>
  <c r="A23" i="1" s="1"/>
  <c r="A24" i="1" s="1"/>
  <c r="G44" i="1"/>
  <c r="H43" i="1"/>
  <c r="I43" i="1" s="1"/>
  <c r="H42" i="1"/>
  <c r="I42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7" i="1" l="1"/>
  <c r="J63" i="1"/>
  <c r="J66" i="1"/>
  <c r="J71" i="1"/>
  <c r="J70" i="1"/>
  <c r="J68" i="1"/>
  <c r="J72" i="1"/>
  <c r="J64" i="1"/>
  <c r="J65" i="1"/>
  <c r="J74" i="1"/>
  <c r="G28" i="1"/>
  <c r="G25" i="1"/>
  <c r="A25" i="1" s="1"/>
  <c r="G24" i="1"/>
  <c r="AF17" i="14"/>
  <c r="M9" i="14"/>
  <c r="M8" i="14" s="1"/>
  <c r="M8" i="13"/>
  <c r="M136" i="13"/>
  <c r="M150" i="13"/>
  <c r="M149" i="13" s="1"/>
  <c r="M151" i="12"/>
  <c r="M8" i="12"/>
  <c r="M120" i="12"/>
  <c r="G151" i="12"/>
  <c r="M145" i="12"/>
  <c r="M144" i="12" s="1"/>
  <c r="G8" i="12"/>
  <c r="G93" i="12"/>
  <c r="AF161" i="12"/>
  <c r="M72" i="12"/>
  <c r="M68" i="12" s="1"/>
  <c r="I21" i="1"/>
  <c r="J69" i="1"/>
  <c r="I39" i="1"/>
  <c r="I44" i="1" s="1"/>
  <c r="J75" i="1" l="1"/>
  <c r="G26" i="1"/>
  <c r="A27" i="1" s="1"/>
  <c r="A26" i="1"/>
  <c r="J42" i="1"/>
  <c r="J41" i="1"/>
  <c r="J43" i="1"/>
  <c r="J40" i="1"/>
  <c r="J39" i="1"/>
  <c r="J44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515F61F3-FC63-4DD2-8A7D-07BD7FCC25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294CD0-D9F6-402A-A5FD-5C557EF14C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C5A5775-F2F6-401A-B251-40E44D9245A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2533F7-54BE-45C0-B665-DC1D832CB5D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2395D90-FD98-4D12-A917-7421D59A75A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358DBF6-A2C9-45BF-A11C-70866D0B17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<sst xmlns="http://schemas.openxmlformats.org/spreadsheetml/2006/main" count="1326" uniqueCount="377">
  <si>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</si>
  <si>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</si>
  <si>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</si>
  <si>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</si>
  <si>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</si>
  <si>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</si>
  <si>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</si>
  <si>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</si>
  <si>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</si>
  <si>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</si>
  <si>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</si>
  <si>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</si>
  <si>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</si>
  <si>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</si>
  <si>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</si>
  <si>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</si>
  <si>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</si>
  <si>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</si>
  <si>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</si>
  <si>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</si>
  <si>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</si>
  <si>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</si>
  <si>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</si>
  <si>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</si>
  <si>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</si>
  <si>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</si>
  <si>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</si>
  <si>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</si>
  <si>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</si>
  <si>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</si>
  <si>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</si>
  <si>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</si>
  <si>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</si>
  <si>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</si>
  <si>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</si>
  <si>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</si>
  <si>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</si>
  <si>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</si>
  <si>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</si>
  <si>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</si>
  <si>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</si>
  <si>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</si>
  <si>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E.ON Česká republika, s. r. o.</t>
  </si>
  <si>
    <t>F. A. Gerstnera 2151/6</t>
  </si>
  <si>
    <t>České Budějovice-České Budějovice 7</t>
  </si>
  <si>
    <t>37001</t>
  </si>
  <si>
    <t>25733591</t>
  </si>
  <si>
    <t>CZ25733591</t>
  </si>
  <si>
    <t>Stavba</t>
  </si>
  <si>
    <t>22-001.02</t>
  </si>
  <si>
    <t>Dobíjecí stanice DC - Olomouc, NC Haná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</si>
  <si>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</si>
  <si>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</si>
  <si>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</si>
  <si>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</si>
  <si>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</si>
  <si>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</si>
  <si>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</si>
  <si>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</si>
  <si>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</si>
  <si>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</si>
  <si>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</si>
  <si>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</si>
  <si>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</si>
  <si>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</si>
  <si>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Rozpočet neobsahuje TZB, oplocení, zpevněné plochy, přípojky, vjezd a další objekty mimo PD RD.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</si>
  <si>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</si>
  <si>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</si>
  <si>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</si>
  <si>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</si>
  <si>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</si>
  <si>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</si>
  <si>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</si>
  <si>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</si>
  <si>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</si>
  <si>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</si>
  <si>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</si>
  <si>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</si>
  <si>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</si>
  <si>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</si>
  <si>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</si>
  <si>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</si>
  <si>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</si>
  <si>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</si>
  <si>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</si>
  <si>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</si>
  <si>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</si>
  <si>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</si>
  <si>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</si>
  <si>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</si>
  <si>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</si>
  <si>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</si>
  <si>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</si>
  <si>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</si>
  <si>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</si>
  <si>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</si>
  <si>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</si>
  <si>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</si>
  <si>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</si>
  <si>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</si>
  <si>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</si>
  <si>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</si>
  <si>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</si>
  <si>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</si>
  <si>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</si>
  <si>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</si>
  <si>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</si>
  <si>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</si>
  <si>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</si>
  <si>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</si>
  <si>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</si>
  <si>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</si>
  <si>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</si>
  <si>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</si>
  <si>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</si>
  <si>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</si>
  <si>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</si>
  <si>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</si>
  <si>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</si>
  <si>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</si>
  <si>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</si>
  <si>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</t>
  </si>
  <si>
    <t>Práce</t>
  </si>
  <si>
    <t>POL1_</t>
  </si>
  <si>
    <t xml:space="preserve">Výkop pro vybourání stávajícího základu : </t>
  </si>
  <si>
    <t>VV</t>
  </si>
  <si>
    <t xml:space="preserve">od odstraněné dlažby : </t>
  </si>
  <si>
    <t xml:space="preserve">okolí stávající patky : </t>
  </si>
  <si>
    <t>obvod * hloubka : 1,25*0,75*4*1,0</t>
  </si>
  <si>
    <t>Mezisoučet</t>
  </si>
  <si>
    <t>značka : 0,3*0,3*0,5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</si>
  <si>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</si>
  <si>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</si>
  <si>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</si>
  <si>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</si>
  <si>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3,79500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</si>
  <si>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</si>
  <si>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</si>
  <si>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</si>
  <si>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</si>
  <si>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</si>
  <si>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</si>
  <si>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</si>
  <si>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</si>
  <si>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</si>
  <si>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</si>
  <si>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</si>
  <si>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zásyp po vybourané patce a po výkopech : </t>
  </si>
  <si>
    <t>patka : 1,25*1,25*1,0</t>
  </si>
  <si>
    <t>- nový základ : -1*1,0*1,0*0,8</t>
  </si>
  <si>
    <t xml:space="preserve">Základ NS : </t>
  </si>
  <si>
    <t>zemění pod stanicí : (1,3*1,3*0,1)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</si>
  <si>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</si>
  <si>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</si>
  <si>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</si>
  <si>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</si>
  <si>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</si>
  <si>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</si>
  <si>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</si>
  <si>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vykopaná zemina = 3,75 m3 : </t>
  </si>
  <si>
    <t xml:space="preserve">  zemina k zásypu = 4,5125 m3 : </t>
  </si>
  <si>
    <t xml:space="preserve">  zásyp štěrkem = 0,169 m3 : </t>
  </si>
  <si>
    <t xml:space="preserve">  celkem zásyp = 0,9315 m3 : </t>
  </si>
  <si>
    <t xml:space="preserve">  Mezisoučet</t>
  </si>
  <si>
    <t>Konec provozního součtu</t>
  </si>
  <si>
    <t>0,9315*1800*0,001</t>
  </si>
  <si>
    <t>Koeficient ztratné: 0,1</t>
  </si>
  <si>
    <t>181101102R00</t>
  </si>
  <si>
    <t>Úprava pláně v zářezech v hor. 1-4, se zhutněním</t>
  </si>
  <si>
    <t>m2</t>
  </si>
  <si>
    <t xml:space="preserve">Výkop : </t>
  </si>
  <si>
    <t>Plocha NS : 1,3*1,3</t>
  </si>
  <si>
    <t>113106231R00</t>
  </si>
  <si>
    <t>Rozebrání dlažeb ze zámkové dlažby v kamenivu</t>
  </si>
  <si>
    <t xml:space="preserve">pro výkop základu : </t>
  </si>
  <si>
    <t>okolí stávající patky : 1,25*0,75*4</t>
  </si>
  <si>
    <t>Koeficient okraje: 1,1</t>
  </si>
  <si>
    <t>113107515R00</t>
  </si>
  <si>
    <t>Odstranění podkladu pl. 50 m2,kam.drcené tl.15 cm</t>
  </si>
  <si>
    <t xml:space="preserve">pro výkop : </t>
  </si>
  <si>
    <t>Odkaz na mn. položky pořadí 9 : 7,87500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</si>
  <si>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</si>
  <si>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</si>
  <si>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</si>
  <si>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</si>
  <si>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</si>
  <si>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</si>
  <si>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</si>
  <si>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</si>
  <si>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(1,0*1,0*0,8)</t>
  </si>
  <si>
    <t>275351215R00</t>
  </si>
  <si>
    <t>Bednění stěn základových patek - zřízení</t>
  </si>
  <si>
    <t xml:space="preserve">na úrovní terénu : </t>
  </si>
  <si>
    <t>základ stanice : 0,80*(1,0*4)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</si>
  <si>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</si>
  <si>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</si>
  <si>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</si>
  <si>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</si>
  <si>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13 : 3,20000</t>
  </si>
  <si>
    <t>275313611R00</t>
  </si>
  <si>
    <t>Beton základových patek prostý C 16/20</t>
  </si>
  <si>
    <t>základ stanice : 0,3*0,3*0,5</t>
  </si>
  <si>
    <t>Koeficient lití do výkopu bez bednění: 0,2</t>
  </si>
  <si>
    <t>596215021R00</t>
  </si>
  <si>
    <t>Kladení zámkové dlažby tl. 6 cm do drtě tl. 4 cm</t>
  </si>
  <si>
    <t xml:space="preserve">zpětné položení zámkové dlažby : </t>
  </si>
  <si>
    <t xml:space="preserve">nová dlažba : </t>
  </si>
  <si>
    <t>1,25*1,25</t>
  </si>
  <si>
    <t>-1*1,0*1,0</t>
  </si>
  <si>
    <t>5924511900Rx</t>
  </si>
  <si>
    <t>Dlažba betonová. tl.6 cm (dle PD - tvar H, červená)</t>
  </si>
  <si>
    <t>Vlastní</t>
  </si>
  <si>
    <t>564251111R00</t>
  </si>
  <si>
    <t>Podklad ze štěrkopísku po zhutnění tloušťky 15 cm</t>
  </si>
  <si>
    <t>596291113R00</t>
  </si>
  <si>
    <t xml:space="preserve">Řezání zámkové dlažby tl. 80 mm </t>
  </si>
  <si>
    <t>m</t>
  </si>
  <si>
    <t>(1,0)*4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</si>
  <si>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</si>
  <si>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</si>
  <si>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</si>
  <si>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</si>
  <si>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</si>
  <si>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914001121RT6</t>
  </si>
  <si>
    <t>Osaz.svislé dopr.značky a sloupku, Al patky</t>
  </si>
  <si>
    <t>Nová značka : 1</t>
  </si>
  <si>
    <t>404459504R</t>
  </si>
  <si>
    <t>Sloupek Fe pr.60 pozinkovaný, l= 3500 mm</t>
  </si>
  <si>
    <t>POL3_1</t>
  </si>
  <si>
    <t>OPATŘIT VÍČKEM A SYSTÉMOVÝMI OBJÍMKAMI</t>
  </si>
  <si>
    <t>404459518R</t>
  </si>
  <si>
    <t>Patka kotevní kompletní čtyřkotevní včetně závitové tyče</t>
  </si>
  <si>
    <t>KOTEVNÍ PATKA 170 x 170 mm + 4x ZÁVITOVÁ TYČ M14x300 mm</t>
  </si>
  <si>
    <t>914001125R00</t>
  </si>
  <si>
    <t>Osazení svislé dopr.značky na sloupek nebo konzolu</t>
  </si>
  <si>
    <t>40445139.AR</t>
  </si>
  <si>
    <t>Značka dopr info IJ 4c-15, 500/700 fól1, EG 7 letá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</si>
  <si>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</si>
  <si>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</si>
  <si>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</si>
  <si>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(5,0+5,0)*(5,5)</t>
  </si>
  <si>
    <t>961044111R00</t>
  </si>
  <si>
    <t>Bourání základů z betonu prostého</t>
  </si>
  <si>
    <t xml:space="preserve">poznámka č.4 : </t>
  </si>
  <si>
    <t>1,25*1,25*1,0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</si>
  <si>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</si>
  <si>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</si>
  <si>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</si>
  <si>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</si>
  <si>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</si>
  <si>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</si>
  <si>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</si>
  <si>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</si>
  <si>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</si>
  <si>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</si>
  <si>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</si>
  <si>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</si>
  <si>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</si>
  <si>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</si>
  <si>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</si>
  <si>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</si>
  <si>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</si>
  <si>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</si>
  <si>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</si>
  <si>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</si>
  <si>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</si>
  <si>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</si>
  <si>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</si>
  <si>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</si>
  <si>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 xml:space="preserve">trasa pod dlažbou : </t>
  </si>
  <si>
    <t xml:space="preserve">délka = 11,2 m : </t>
  </si>
  <si>
    <t>11,2*0,35*0,9</t>
  </si>
  <si>
    <t xml:space="preserve">trasa pod živicí : </t>
  </si>
  <si>
    <t xml:space="preserve">délka = 4,6 m : </t>
  </si>
  <si>
    <t>4,6*0,35*0,9</t>
  </si>
  <si>
    <t>Odkaz na mn. položky pořadí 1 : 4,97700</t>
  </si>
  <si>
    <t xml:space="preserve">Mezideponie -&gt; zásyp : </t>
  </si>
  <si>
    <t>Odkaz na mn. položky pořadí 5 : 6,63600</t>
  </si>
  <si>
    <t xml:space="preserve">- odvoz : </t>
  </si>
  <si>
    <t>Odkaz na mn. položky pořadí 6 : 1,38250*-1</t>
  </si>
  <si>
    <t>11,2*0,35*(1,2-0,25)</t>
  </si>
  <si>
    <t>4,6*0,35*(1,2-0,25)</t>
  </si>
  <si>
    <t xml:space="preserve">Kamenivo/písek : </t>
  </si>
  <si>
    <t xml:space="preserve">tl. 250mm : </t>
  </si>
  <si>
    <t xml:space="preserve">délka = 11,2+4,6 m : </t>
  </si>
  <si>
    <t>0,35*0,25*(11,2+4,6)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</si>
  <si>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</si>
  <si>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</si>
  <si>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</si>
  <si>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</si>
  <si>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</si>
  <si>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1,38250</t>
  </si>
  <si>
    <t>Koeficient 10 km: 9</t>
  </si>
  <si>
    <t>199000002R00</t>
  </si>
  <si>
    <t>Poplatek za skládku horniny 1- 4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</si>
  <si>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</si>
  <si>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</si>
  <si>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</si>
  <si>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</si>
  <si>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11,2+4,6 m : </t>
  </si>
  <si>
    <t xml:space="preserve">  0,35*0,25*(11,2+4,6)</t>
  </si>
  <si>
    <t>1,3825*1800*0,001</t>
  </si>
  <si>
    <t>11,2*0,35</t>
  </si>
  <si>
    <t>4,6*0,35</t>
  </si>
  <si>
    <t>11,2*0,50</t>
  </si>
  <si>
    <t>Odkaz na mn. položky pořadí 11 : 5,60000</t>
  </si>
  <si>
    <t>919735113R00</t>
  </si>
  <si>
    <t>Řezání stávajícího živičného krytu tl. 10 - 15 cm</t>
  </si>
  <si>
    <t>4,6*2</t>
  </si>
  <si>
    <t>113108315R00</t>
  </si>
  <si>
    <t>Odstranění asfaltové vrstvy pl. do 50 m2, tl.15 cm</t>
  </si>
  <si>
    <t>4,6*0,5</t>
  </si>
  <si>
    <t>Odkaz na mn. položky pořadí 14 : 2,30000</t>
  </si>
  <si>
    <t>113107320R00</t>
  </si>
  <si>
    <t>Odstranění podkladu pl. 50 m2,kam.těžené tl.20 cm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</si>
  <si>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</si>
  <si>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</si>
  <si>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</si>
  <si>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</si>
  <si>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</si>
  <si>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</si>
  <si>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</si>
  <si>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</si>
  <si>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 xml:space="preserve">zapravené po výkopu : </t>
  </si>
  <si>
    <t>919721211R00x</t>
  </si>
  <si>
    <t>D+M: asfaltová pružná zálivka (dle PD)</t>
  </si>
  <si>
    <t>Odkaz na mn. položky pořadí 13 : 9,20000</t>
  </si>
  <si>
    <t>M21000000x01</t>
  </si>
  <si>
    <t>Kabel CYKY 5x70 mm, včetně dodávky a montáže</t>
  </si>
  <si>
    <t>Indiv</t>
  </si>
  <si>
    <t>POL1_9</t>
  </si>
  <si>
    <t>M21000000x02</t>
  </si>
  <si>
    <t>Ukončení a zapojení vodiče ve svorce</t>
  </si>
  <si>
    <t>ks</t>
  </si>
  <si>
    <t>M21000000x03</t>
  </si>
  <si>
    <t>Úprava stávajícího rozvděče v rozvodně dle projektové dokumentace</t>
  </si>
  <si>
    <t>M21000000x04</t>
  </si>
  <si>
    <t>PVC chránička prům. 110 mm, včetně montáže</t>
  </si>
  <si>
    <t>M21000000x05</t>
  </si>
  <si>
    <t>FeZn 10 (0,62 kg/m), včetně montáže</t>
  </si>
  <si>
    <t>M21000000x06</t>
  </si>
  <si>
    <t>Spojovací svorka pásek-drát, včetně montáže</t>
  </si>
  <si>
    <t>M21000000x07</t>
  </si>
  <si>
    <t>Gumo-asfaltový sprej</t>
  </si>
  <si>
    <t>POL3_0</t>
  </si>
  <si>
    <t>M21000000x08</t>
  </si>
  <si>
    <t>Revize</t>
  </si>
  <si>
    <t>kpl</t>
  </si>
  <si>
    <t>M21000000x09</t>
  </si>
  <si>
    <t>Úklid</t>
  </si>
  <si>
    <t>M21000000x10</t>
  </si>
  <si>
    <t>Podružný elektroinstalační materiál</t>
  </si>
  <si>
    <t>M21000000x11</t>
  </si>
  <si>
    <t>Mimostaveništní doprava, přesun hmot a PPV</t>
  </si>
  <si>
    <t>M21000000x20</t>
  </si>
  <si>
    <t>D+M: prostup přes fasádu (dle PD)</t>
  </si>
  <si>
    <t>460490012RT1</t>
  </si>
  <si>
    <t>Fólie výstražná z PVC, šířka 33 cm dodávka + montáž</t>
  </si>
  <si>
    <t>11,2</t>
  </si>
  <si>
    <t>4,6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</si>
  <si>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</si>
  <si>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</si>
  <si>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</si>
  <si>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</si>
  <si>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</si>
  <si>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</si>
  <si>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</si>
  <si>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</si>
  <si>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</si>
  <si>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</si>
  <si>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</si>
  <si>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</si>
  <si>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</si>
  <si>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</si>
  <si>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Olomouc, NC Haná</t>
  </si>
  <si>
    <t>139_20</t>
  </si>
  <si>
    <t>Popis stavby: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</si>
</sst>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204" t="s">
        <v>40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8"/>
  <sheetViews>
    <sheetView showGridLines="0" tabSelected="1" topLeftCell="B1" zoomScaleNormal="100" zoomScaleSheetLayoutView="75" workbookViewId="0">
      <selection activeCell="M47" sqref="M4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37</v>
      </c>
      <c r="B1" s="205" t="s">
        <v>4</v>
      </c>
      <c r="C1" s="206"/>
      <c r="D1" s="206"/>
      <c r="E1" s="206"/>
      <c r="F1" s="206"/>
      <c r="G1" s="206"/>
      <c r="H1" s="206"/>
      <c r="I1" s="206"/>
      <c r="J1" s="207"/>
    </row>
    <row r="2" spans="1:15" ht="36" customHeight="1" x14ac:dyDescent="0.2">
      <c r="A2" s="2"/>
      <c r="B2" s="72" t="s">
        <v>23</v>
      </c>
      <c r="C2" s="73"/>
      <c r="D2" s="74" t="s">
        <v>375</v>
      </c>
      <c r="E2" s="214" t="s">
        <v>50</v>
      </c>
      <c r="F2" s="215"/>
      <c r="G2" s="215"/>
      <c r="H2" s="215"/>
      <c r="I2" s="215"/>
      <c r="J2" s="216"/>
      <c r="O2" s="1"/>
    </row>
    <row r="3" spans="1:15" ht="27" hidden="1" customHeight="1" x14ac:dyDescent="0.2">
      <c r="A3" s="2"/>
      <c r="B3" s="75"/>
      <c r="C3" s="73"/>
      <c r="D3" s="76"/>
      <c r="E3" s="217"/>
      <c r="F3" s="218"/>
      <c r="G3" s="218"/>
      <c r="H3" s="218"/>
      <c r="I3" s="218"/>
      <c r="J3" s="219"/>
    </row>
    <row r="4" spans="1:15" ht="23.25" customHeight="1" x14ac:dyDescent="0.2">
      <c r="A4" s="2"/>
      <c r="B4" s="77"/>
      <c r="C4" s="78"/>
      <c r="D4" s="79"/>
      <c r="E4" s="227"/>
      <c r="F4" s="227"/>
      <c r="G4" s="227"/>
      <c r="H4" s="227"/>
      <c r="I4" s="227"/>
      <c r="J4" s="228"/>
    </row>
    <row r="5" spans="1:15" ht="24" customHeight="1" x14ac:dyDescent="0.2">
      <c r="A5" s="2"/>
      <c r="B5" s="30" t="s">
        <v>22</v>
      </c>
      <c r="D5" s="231" t="s">
        <v>42</v>
      </c>
      <c r="E5" s="232"/>
      <c r="F5" s="232"/>
      <c r="G5" s="232"/>
      <c r="H5" s="18" t="s">
        <v>41</v>
      </c>
      <c r="I5" s="81" t="s">
        <v>46</v>
      </c>
      <c r="J5" s="8"/>
    </row>
    <row r="6" spans="1:15" x14ac:dyDescent="0.2">
      <c r="A6" s="2"/>
      <c r="B6" s="27"/>
      <c r="C6" s="52"/>
      <c r="D6" s="233" t="s">
        <v>43</v>
      </c>
      <c r="E6" s="234"/>
      <c r="F6" s="234"/>
      <c r="G6" s="234"/>
      <c r="H6" s="18" t="s">
        <v>35</v>
      </c>
      <c r="I6" s="81" t="s">
        <v>47</v>
      </c>
      <c r="J6" s="8"/>
    </row>
    <row r="7" spans="1:15" x14ac:dyDescent="0.2">
      <c r="A7" s="2"/>
      <c r="B7" s="28"/>
      <c r="C7" s="53"/>
      <c r="D7" s="80" t="s">
        <v>45</v>
      </c>
      <c r="E7" s="235" t="s">
        <v>44</v>
      </c>
      <c r="F7" s="236"/>
      <c r="G7" s="236"/>
      <c r="H7" s="23"/>
      <c r="I7" s="22"/>
      <c r="J7" s="33"/>
    </row>
    <row r="8" spans="1:15" x14ac:dyDescent="0.2">
      <c r="A8" s="2"/>
      <c r="B8" s="30"/>
      <c r="D8" s="82"/>
      <c r="H8" s="18"/>
      <c r="I8" s="81"/>
      <c r="J8" s="8"/>
    </row>
    <row r="9" spans="1:15" x14ac:dyDescent="0.2">
      <c r="A9" s="2"/>
      <c r="B9" s="2"/>
      <c r="D9" s="82"/>
      <c r="H9" s="18"/>
      <c r="I9" s="81"/>
      <c r="J9" s="8"/>
    </row>
    <row r="10" spans="1:15" x14ac:dyDescent="0.2">
      <c r="A10" s="2"/>
      <c r="B10" s="34"/>
      <c r="C10" s="53"/>
      <c r="D10" s="80"/>
      <c r="E10" s="83"/>
      <c r="F10" s="23"/>
      <c r="G10" s="14"/>
      <c r="H10" s="14"/>
      <c r="I10" s="35"/>
      <c r="J10" s="33"/>
    </row>
    <row r="11" spans="1:15" x14ac:dyDescent="0.2">
      <c r="A11" s="2"/>
      <c r="B11" s="30" t="s">
        <v>20</v>
      </c>
      <c r="D11" s="221"/>
      <c r="E11" s="221"/>
      <c r="F11" s="221"/>
      <c r="G11" s="221"/>
      <c r="H11" s="18" t="s">
        <v>41</v>
      </c>
      <c r="I11" s="85"/>
      <c r="J11" s="8"/>
    </row>
    <row r="12" spans="1:15" x14ac:dyDescent="0.2">
      <c r="A12" s="2"/>
      <c r="B12" s="27"/>
      <c r="C12" s="52"/>
      <c r="D12" s="226"/>
      <c r="E12" s="226"/>
      <c r="F12" s="226"/>
      <c r="G12" s="226"/>
      <c r="H12" s="18" t="s">
        <v>35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9"/>
      <c r="F13" s="230"/>
      <c r="G13" s="2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33</v>
      </c>
      <c r="C15" s="57"/>
      <c r="D15" s="51"/>
      <c r="E15" s="220"/>
      <c r="F15" s="220"/>
      <c r="G15" s="222"/>
      <c r="H15" s="222"/>
      <c r="I15" s="222" t="s">
        <v>30</v>
      </c>
      <c r="J15" s="223"/>
    </row>
    <row r="16" spans="1:15" ht="23.25" customHeight="1" x14ac:dyDescent="0.2">
      <c r="A16" s="139" t="s">
        <v>25</v>
      </c>
      <c r="B16" s="37" t="s">
        <v>25</v>
      </c>
      <c r="C16" s="58"/>
      <c r="D16" s="59"/>
      <c r="E16" s="211"/>
      <c r="F16" s="212"/>
      <c r="G16" s="211"/>
      <c r="H16" s="212"/>
      <c r="I16" s="211">
        <f>SUMIF(F63:F74,A16,I63:I74)+SUMIF(F63:F74,"PSU",I63:I74)</f>
        <v>0</v>
      </c>
      <c r="J16" s="213"/>
    </row>
    <row r="17" spans="1:10" ht="23.25" customHeight="1" x14ac:dyDescent="0.2">
      <c r="A17" s="139" t="s">
        <v>26</v>
      </c>
      <c r="B17" s="37" t="s">
        <v>26</v>
      </c>
      <c r="C17" s="58"/>
      <c r="D17" s="59"/>
      <c r="E17" s="211"/>
      <c r="F17" s="212"/>
      <c r="G17" s="211"/>
      <c r="H17" s="212"/>
      <c r="I17" s="211">
        <f>SUMIF(F63:F74,A17,I63:I74)</f>
        <v>0</v>
      </c>
      <c r="J17" s="213"/>
    </row>
    <row r="18" spans="1:10" ht="23.25" customHeight="1" x14ac:dyDescent="0.2">
      <c r="A18" s="139" t="s">
        <v>27</v>
      </c>
      <c r="B18" s="37" t="s">
        <v>27</v>
      </c>
      <c r="C18" s="58"/>
      <c r="D18" s="59"/>
      <c r="E18" s="211"/>
      <c r="F18" s="212"/>
      <c r="G18" s="211"/>
      <c r="H18" s="212"/>
      <c r="I18" s="211">
        <f>SUMIF(F63:F74,A18,I63:I74)</f>
        <v>0</v>
      </c>
      <c r="J18" s="213"/>
    </row>
    <row r="19" spans="1:10" ht="23.25" customHeight="1" x14ac:dyDescent="0.2">
      <c r="A19" s="139" t="s">
        <v>82</v>
      </c>
      <c r="B19" s="37" t="s">
        <v>28</v>
      </c>
      <c r="C19" s="58"/>
      <c r="D19" s="59"/>
      <c r="E19" s="211"/>
      <c r="F19" s="212"/>
      <c r="G19" s="211"/>
      <c r="H19" s="212"/>
      <c r="I19" s="211">
        <f>SUMIF(F63:F74,A19,I63:I74)</f>
        <v>0</v>
      </c>
      <c r="J19" s="213"/>
    </row>
    <row r="20" spans="1:10" ht="23.25" customHeight="1" x14ac:dyDescent="0.2">
      <c r="A20" s="139" t="s">
        <v>90</v>
      </c>
      <c r="B20" s="37" t="s">
        <v>29</v>
      </c>
      <c r="C20" s="58"/>
      <c r="D20" s="59"/>
      <c r="E20" s="211"/>
      <c r="F20" s="212"/>
      <c r="G20" s="211"/>
      <c r="H20" s="212"/>
      <c r="I20" s="211">
        <f>SUMIF(F63:F74,A20,I63:I74)</f>
        <v>0</v>
      </c>
      <c r="J20" s="213"/>
    </row>
    <row r="21" spans="1:10" ht="23.25" customHeight="1" x14ac:dyDescent="0.2">
      <c r="A21" s="2"/>
      <c r="B21" s="47" t="s">
        <v>30</v>
      </c>
      <c r="C21" s="60"/>
      <c r="D21" s="61"/>
      <c r="E21" s="224"/>
      <c r="F21" s="225"/>
      <c r="G21" s="224"/>
      <c r="H21" s="225"/>
      <c r="I21" s="224">
        <f>SUM(I16:J20)</f>
        <v>0</v>
      </c>
      <c r="J21" s="242"/>
    </row>
    <row r="22" spans="1:10" ht="33" customHeight="1" x14ac:dyDescent="0.2">
      <c r="A22" s="2"/>
      <c r="B22" s="41" t="s">
        <v>34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40">
        <f>ZakladDPHSniVypocet</f>
        <v>0</v>
      </c>
      <c r="H23" s="241"/>
      <c r="I23" s="241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38">
        <f>A23</f>
        <v>0</v>
      </c>
      <c r="H24" s="239"/>
      <c r="I24" s="239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40">
        <f>ZakladDPHZaklVypocet</f>
        <v>0</v>
      </c>
      <c r="H25" s="241"/>
      <c r="I25" s="241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08">
        <f>A25</f>
        <v>0</v>
      </c>
      <c r="H26" s="209"/>
      <c r="I26" s="209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10">
        <f>CenaCelkem-(ZakladDPHSni+DPHSni+ZakladDPHZakl+DPHZakl)</f>
        <v>0</v>
      </c>
      <c r="H27" s="210"/>
      <c r="I27" s="210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24</v>
      </c>
      <c r="C28" s="113"/>
      <c r="D28" s="113"/>
      <c r="E28" s="114"/>
      <c r="F28" s="115"/>
      <c r="G28" s="244">
        <f>ZakladDPHSniVypocet+ZakladDPHZaklVypocet</f>
        <v>0</v>
      </c>
      <c r="H28" s="244"/>
      <c r="I28" s="244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36</v>
      </c>
      <c r="C29" s="117"/>
      <c r="D29" s="117"/>
      <c r="E29" s="117"/>
      <c r="F29" s="118"/>
      <c r="G29" s="243">
        <f>A27</f>
        <v>0</v>
      </c>
      <c r="H29" s="243"/>
      <c r="I29" s="243"/>
      <c r="J29" s="119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245"/>
      <c r="E34" s="246"/>
      <c r="G34" s="247"/>
      <c r="H34" s="248"/>
      <c r="I34" s="248"/>
      <c r="J34" s="24"/>
    </row>
    <row r="35" spans="1:52" ht="12.75" customHeight="1" x14ac:dyDescent="0.2">
      <c r="A35" s="2"/>
      <c r="B35" s="2"/>
      <c r="D35" s="237" t="s">
        <v>2</v>
      </c>
      <c r="E35" s="237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38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48</v>
      </c>
      <c r="C39" s="249"/>
      <c r="D39" s="249"/>
      <c r="E39" s="249"/>
      <c r="F39" s="99">
        <f>'22-001.02 A01 Pol'!AE161+'22-001.02 E01 Pol'!AE169+'22-001.02 O01 Pol'!AE17</f>
        <v>0</v>
      </c>
      <c r="G39" s="100">
        <f>'22-001.02 A01 Pol'!AF161+'22-001.02 E01 Pol'!AF169+'22-001.02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49</v>
      </c>
      <c r="C40" s="250" t="s">
        <v>374</v>
      </c>
      <c r="D40" s="250"/>
      <c r="E40" s="250"/>
      <c r="F40" s="104">
        <f>'22-001.02 A01 Pol'!AE161+'22-001.02 E01 Pol'!AE169+'22-001.02 O01 Pol'!AE17</f>
        <v>0</v>
      </c>
      <c r="G40" s="105">
        <f>'22-001.02 A01 Pol'!AF161+'22-001.02 E01 Pol'!AF169+'22-001.02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51</v>
      </c>
      <c r="C41" s="249" t="s">
        <v>52</v>
      </c>
      <c r="D41" s="249"/>
      <c r="E41" s="249"/>
      <c r="F41" s="108">
        <f>'22-001.02 A01 Pol'!AE161</f>
        <v>0</v>
      </c>
      <c r="G41" s="101">
        <f>'22-001.02 A01 Pol'!AF161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53</v>
      </c>
      <c r="C42" s="249" t="s">
        <v>54</v>
      </c>
      <c r="D42" s="249"/>
      <c r="E42" s="249"/>
      <c r="F42" s="108">
        <f>'22-001.02 E01 Pol'!AE169</f>
        <v>0</v>
      </c>
      <c r="G42" s="101">
        <f>'22-001.02 E01 Pol'!AF169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55</v>
      </c>
      <c r="C43" s="249" t="s">
        <v>56</v>
      </c>
      <c r="D43" s="249"/>
      <c r="E43" s="249"/>
      <c r="F43" s="108">
        <f>'22-001.02 O01 Pol'!AE17</f>
        <v>0</v>
      </c>
      <c r="G43" s="101">
        <f>'22-001.02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1" t="s">
        <v>57</v>
      </c>
      <c r="C44" s="252"/>
      <c r="D44" s="252"/>
      <c r="E44" s="253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59</v>
      </c>
      <c r="B46" t="s">
        <v>376</v>
      </c>
    </row>
    <row r="47" spans="1:52" ht="51" x14ac:dyDescent="0.2">
      <c r="B47" s="254" t="s">
        <v>60</v>
      </c>
      <c r="C47" s="254"/>
      <c r="D47" s="254"/>
      <c r="E47" s="254"/>
      <c r="F47" s="254"/>
      <c r="G47" s="254"/>
      <c r="H47" s="254"/>
      <c r="I47" s="254"/>
      <c r="J47" s="254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4" t="s">
        <v>61</v>
      </c>
      <c r="C49" s="254"/>
      <c r="D49" s="254"/>
      <c r="E49" s="254"/>
      <c r="F49" s="254"/>
      <c r="G49" s="254"/>
      <c r="H49" s="254"/>
      <c r="I49" s="254"/>
      <c r="J49" s="254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4" t="s">
        <v>62</v>
      </c>
      <c r="C51" s="254"/>
      <c r="D51" s="254"/>
      <c r="E51" s="254"/>
      <c r="F51" s="254"/>
      <c r="G51" s="254"/>
      <c r="H51" s="254"/>
      <c r="I51" s="254"/>
      <c r="J51" s="254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4" t="s">
        <v>63</v>
      </c>
      <c r="C53" s="254"/>
      <c r="D53" s="254"/>
      <c r="E53" s="254"/>
      <c r="F53" s="254"/>
      <c r="G53" s="254"/>
      <c r="H53" s="254"/>
      <c r="I53" s="254"/>
      <c r="J53" s="254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4" t="s">
        <v>64</v>
      </c>
      <c r="C55" s="254"/>
      <c r="D55" s="254"/>
      <c r="E55" s="254"/>
      <c r="F55" s="254"/>
      <c r="G55" s="254"/>
      <c r="H55" s="254"/>
      <c r="I55" s="254"/>
      <c r="J55" s="254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7" spans="1:52" x14ac:dyDescent="0.2">
      <c r="B57" s="254" t="s">
        <v>65</v>
      </c>
      <c r="C57" s="254"/>
      <c r="D57" s="254"/>
      <c r="E57" s="254"/>
      <c r="F57" s="254"/>
      <c r="G57" s="254"/>
      <c r="H57" s="254"/>
      <c r="I57" s="254"/>
      <c r="J57" s="254"/>
      <c r="AZ57" s="120" t="str">
        <f>B57</f>
        <v>Rozpočet neobsahuje TZB, oplocení, zpevněné plochy, přípojky, vjezd a další objekty mimo PD RD.</v>
      </c>
    </row>
    <row r="60" spans="1:52" ht="15.75" x14ac:dyDescent="0.25">
      <c r="B60" s="121" t="s">
        <v>66</v>
      </c>
    </row>
    <row r="62" spans="1:52" ht="25.5" customHeight="1" x14ac:dyDescent="0.2">
      <c r="A62" s="123"/>
      <c r="B62" s="126" t="s">
        <v>18</v>
      </c>
      <c r="C62" s="126" t="s">
        <v>6</v>
      </c>
      <c r="D62" s="127"/>
      <c r="E62" s="127"/>
      <c r="F62" s="128" t="s">
        <v>67</v>
      </c>
      <c r="G62" s="128"/>
      <c r="H62" s="128"/>
      <c r="I62" s="128" t="s">
        <v>30</v>
      </c>
      <c r="J62" s="128" t="s">
        <v>0</v>
      </c>
    </row>
    <row r="63" spans="1:52" ht="36.75" customHeight="1" x14ac:dyDescent="0.2">
      <c r="A63" s="124"/>
      <c r="B63" s="129" t="s">
        <v>68</v>
      </c>
      <c r="C63" s="255" t="s">
        <v>69</v>
      </c>
      <c r="D63" s="256"/>
      <c r="E63" s="256"/>
      <c r="F63" s="135" t="s">
        <v>25</v>
      </c>
      <c r="G63" s="136"/>
      <c r="H63" s="136"/>
      <c r="I63" s="136">
        <f>'22-001.02 A01 Pol'!G8+'22-001.02 E01 Pol'!G8</f>
        <v>0</v>
      </c>
      <c r="J63" s="133" t="str">
        <f>IF(I75=0,"",I63/I75*100)</f>
        <v/>
      </c>
    </row>
    <row r="64" spans="1:52" ht="36.75" customHeight="1" x14ac:dyDescent="0.2">
      <c r="A64" s="124"/>
      <c r="B64" s="129" t="s">
        <v>70</v>
      </c>
      <c r="C64" s="255" t="s">
        <v>71</v>
      </c>
      <c r="D64" s="256"/>
      <c r="E64" s="256"/>
      <c r="F64" s="135" t="s">
        <v>25</v>
      </c>
      <c r="G64" s="136"/>
      <c r="H64" s="136"/>
      <c r="I64" s="136">
        <f>'22-001.02 A01 Pol'!G68</f>
        <v>0</v>
      </c>
      <c r="J64" s="133" t="str">
        <f>IF(I75=0,"",I64/I75*100)</f>
        <v/>
      </c>
    </row>
    <row r="65" spans="1:10" ht="36.75" customHeight="1" x14ac:dyDescent="0.2">
      <c r="A65" s="124"/>
      <c r="B65" s="129" t="s">
        <v>72</v>
      </c>
      <c r="C65" s="255" t="s">
        <v>73</v>
      </c>
      <c r="D65" s="256"/>
      <c r="E65" s="256"/>
      <c r="F65" s="135" t="s">
        <v>25</v>
      </c>
      <c r="G65" s="136"/>
      <c r="H65" s="136"/>
      <c r="I65" s="136">
        <f>'22-001.02 A01 Pol'!G93+'22-001.02 E01 Pol'!G112</f>
        <v>0</v>
      </c>
      <c r="J65" s="133" t="str">
        <f>IF(I75=0,"",I65/I75*100)</f>
        <v/>
      </c>
    </row>
    <row r="66" spans="1:10" ht="36.75" customHeight="1" x14ac:dyDescent="0.2">
      <c r="A66" s="124"/>
      <c r="B66" s="129" t="s">
        <v>74</v>
      </c>
      <c r="C66" s="255" t="s">
        <v>75</v>
      </c>
      <c r="D66" s="256"/>
      <c r="E66" s="256"/>
      <c r="F66" s="135" t="s">
        <v>25</v>
      </c>
      <c r="G66" s="136"/>
      <c r="H66" s="136"/>
      <c r="I66" s="136">
        <f>'22-001.02 A01 Pol'!G120+'22-001.02 E01 Pol'!G129</f>
        <v>0</v>
      </c>
      <c r="J66" s="133" t="str">
        <f>IF(I75=0,"",I66/I75*100)</f>
        <v/>
      </c>
    </row>
    <row r="67" spans="1:10" ht="36.75" customHeight="1" x14ac:dyDescent="0.2">
      <c r="A67" s="124"/>
      <c r="B67" s="129" t="s">
        <v>76</v>
      </c>
      <c r="C67" s="255" t="s">
        <v>77</v>
      </c>
      <c r="D67" s="256"/>
      <c r="E67" s="256"/>
      <c r="F67" s="135" t="s">
        <v>25</v>
      </c>
      <c r="G67" s="136"/>
      <c r="H67" s="136"/>
      <c r="I67" s="136">
        <f>'22-001.02 A01 Pol'!G139</f>
        <v>0</v>
      </c>
      <c r="J67" s="133" t="str">
        <f>IF(I75=0,"",I67/I75*100)</f>
        <v/>
      </c>
    </row>
    <row r="68" spans="1:10" ht="36.75" customHeight="1" x14ac:dyDescent="0.2">
      <c r="A68" s="124"/>
      <c r="B68" s="129" t="s">
        <v>78</v>
      </c>
      <c r="C68" s="255" t="s">
        <v>79</v>
      </c>
      <c r="D68" s="256"/>
      <c r="E68" s="256"/>
      <c r="F68" s="135" t="s">
        <v>25</v>
      </c>
      <c r="G68" s="136"/>
      <c r="H68" s="136"/>
      <c r="I68" s="136">
        <f>'22-001.02 A01 Pol'!G144</f>
        <v>0</v>
      </c>
      <c r="J68" s="133" t="str">
        <f>IF(I75=0,"",I68/I75*100)</f>
        <v/>
      </c>
    </row>
    <row r="69" spans="1:10" ht="36.75" customHeight="1" x14ac:dyDescent="0.2">
      <c r="A69" s="124"/>
      <c r="B69" s="129" t="s">
        <v>80</v>
      </c>
      <c r="C69" s="255" t="s">
        <v>81</v>
      </c>
      <c r="D69" s="256"/>
      <c r="E69" s="256"/>
      <c r="F69" s="135" t="s">
        <v>25</v>
      </c>
      <c r="G69" s="136"/>
      <c r="H69" s="136"/>
      <c r="I69" s="136">
        <f>'22-001.02 A01 Pol'!G149+'22-001.02 E01 Pol'!G134</f>
        <v>0</v>
      </c>
      <c r="J69" s="133" t="str">
        <f>IF(I75=0,"",I69/I75*100)</f>
        <v/>
      </c>
    </row>
    <row r="70" spans="1:10" ht="36.75" customHeight="1" x14ac:dyDescent="0.2">
      <c r="A70" s="124"/>
      <c r="B70" s="129" t="s">
        <v>82</v>
      </c>
      <c r="C70" s="255" t="s">
        <v>28</v>
      </c>
      <c r="D70" s="256"/>
      <c r="E70" s="256"/>
      <c r="F70" s="135" t="s">
        <v>25</v>
      </c>
      <c r="G70" s="136"/>
      <c r="H70" s="136"/>
      <c r="I70" s="136">
        <f>'22-001.02 O01 Pol'!G8</f>
        <v>0</v>
      </c>
      <c r="J70" s="133" t="str">
        <f>IF(I75=0,"",I70/I75*100)</f>
        <v/>
      </c>
    </row>
    <row r="71" spans="1:10" ht="36.75" customHeight="1" x14ac:dyDescent="0.2">
      <c r="A71" s="124"/>
      <c r="B71" s="129" t="s">
        <v>83</v>
      </c>
      <c r="C71" s="255" t="s">
        <v>84</v>
      </c>
      <c r="D71" s="256"/>
      <c r="E71" s="256"/>
      <c r="F71" s="135" t="s">
        <v>27</v>
      </c>
      <c r="G71" s="136"/>
      <c r="H71" s="136"/>
      <c r="I71" s="136">
        <f>'22-001.02 E01 Pol'!G136</f>
        <v>0</v>
      </c>
      <c r="J71" s="133" t="str">
        <f>IF(I75=0,"",I71/I75*100)</f>
        <v/>
      </c>
    </row>
    <row r="72" spans="1:10" ht="36.75" customHeight="1" x14ac:dyDescent="0.2">
      <c r="A72" s="124"/>
      <c r="B72" s="129" t="s">
        <v>85</v>
      </c>
      <c r="C72" s="255" t="s">
        <v>86</v>
      </c>
      <c r="D72" s="256"/>
      <c r="E72" s="256"/>
      <c r="F72" s="135" t="s">
        <v>27</v>
      </c>
      <c r="G72" s="136"/>
      <c r="H72" s="136"/>
      <c r="I72" s="136">
        <f>'22-001.02 E01 Pol'!G149</f>
        <v>0</v>
      </c>
      <c r="J72" s="133" t="str">
        <f>IF(I75=0,"",I72/I75*100)</f>
        <v/>
      </c>
    </row>
    <row r="73" spans="1:10" ht="36.75" customHeight="1" x14ac:dyDescent="0.2">
      <c r="A73" s="124"/>
      <c r="B73" s="129" t="s">
        <v>87</v>
      </c>
      <c r="C73" s="255" t="s">
        <v>88</v>
      </c>
      <c r="D73" s="256"/>
      <c r="E73" s="256"/>
      <c r="F73" s="135" t="s">
        <v>89</v>
      </c>
      <c r="G73" s="136"/>
      <c r="H73" s="136"/>
      <c r="I73" s="136">
        <f>'22-001.02 A01 Pol'!G151+'22-001.02 E01 Pol'!G159</f>
        <v>0</v>
      </c>
      <c r="J73" s="133" t="str">
        <f>IF(I75=0,"",I73/I75*100)</f>
        <v/>
      </c>
    </row>
    <row r="74" spans="1:10" ht="36.75" customHeight="1" x14ac:dyDescent="0.2">
      <c r="A74" s="124"/>
      <c r="B74" s="129" t="s">
        <v>90</v>
      </c>
      <c r="C74" s="255" t="s">
        <v>29</v>
      </c>
      <c r="D74" s="256"/>
      <c r="E74" s="256"/>
      <c r="F74" s="135" t="s">
        <v>90</v>
      </c>
      <c r="G74" s="136"/>
      <c r="H74" s="136"/>
      <c r="I74" s="136">
        <f>'22-001.02 O01 Pol'!G13</f>
        <v>0</v>
      </c>
      <c r="J74" s="133" t="str">
        <f>IF(I75=0,"",I74/I75*100)</f>
        <v/>
      </c>
    </row>
    <row r="75" spans="1:10" ht="25.5" customHeight="1" x14ac:dyDescent="0.2">
      <c r="A75" s="125"/>
      <c r="B75" s="130" t="s">
        <v>1</v>
      </c>
      <c r="C75" s="131"/>
      <c r="D75" s="132"/>
      <c r="E75" s="132"/>
      <c r="F75" s="137"/>
      <c r="G75" s="138"/>
      <c r="H75" s="138"/>
      <c r="I75" s="138">
        <f>SUM(I63:I74)</f>
        <v>0</v>
      </c>
      <c r="J75" s="134">
        <f>SUM(J63:J74)</f>
        <v>0</v>
      </c>
    </row>
    <row r="76" spans="1:10" x14ac:dyDescent="0.2">
      <c r="F76" s="86"/>
      <c r="G76" s="86"/>
      <c r="H76" s="86"/>
      <c r="I76" s="86"/>
      <c r="J76" s="87"/>
    </row>
    <row r="77" spans="1:10" x14ac:dyDescent="0.2">
      <c r="F77" s="86"/>
      <c r="G77" s="86"/>
      <c r="H77" s="86"/>
      <c r="I77" s="86"/>
      <c r="J77" s="87"/>
    </row>
    <row r="78" spans="1:10" x14ac:dyDescent="0.2">
      <c r="F78" s="86"/>
      <c r="G78" s="86"/>
      <c r="H78" s="86"/>
      <c r="I78" s="86"/>
      <c r="J78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1:E71"/>
    <mergeCell ref="C72:E72"/>
    <mergeCell ref="C73:E73"/>
    <mergeCell ref="C74:E74"/>
    <mergeCell ref="C66:E66"/>
    <mergeCell ref="C67:E67"/>
    <mergeCell ref="C68:E68"/>
    <mergeCell ref="C69:E69"/>
    <mergeCell ref="C70:E70"/>
    <mergeCell ref="B55:J55"/>
    <mergeCell ref="B57:J57"/>
    <mergeCell ref="C63:E63"/>
    <mergeCell ref="C64:E64"/>
    <mergeCell ref="C65:E65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7" t="s">
        <v>7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49" t="s">
        <v>8</v>
      </c>
      <c r="B2" s="48"/>
      <c r="C2" s="259"/>
      <c r="D2" s="259"/>
      <c r="E2" s="259"/>
      <c r="F2" s="259"/>
      <c r="G2" s="260"/>
    </row>
    <row r="3" spans="1:7" ht="24.95" customHeight="1" x14ac:dyDescent="0.2">
      <c r="A3" s="49" t="s">
        <v>9</v>
      </c>
      <c r="B3" s="48"/>
      <c r="C3" s="259"/>
      <c r="D3" s="259"/>
      <c r="E3" s="259"/>
      <c r="F3" s="259"/>
      <c r="G3" s="260"/>
    </row>
    <row r="4" spans="1:7" ht="24.95" customHeight="1" x14ac:dyDescent="0.2">
      <c r="A4" s="49" t="s">
        <v>10</v>
      </c>
      <c r="B4" s="48"/>
      <c r="C4" s="259"/>
      <c r="D4" s="259"/>
      <c r="E4" s="259"/>
      <c r="F4" s="259"/>
      <c r="G4" s="26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E4E39-8059-4372-B1BB-1BA208A7FD2E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B2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AG1" t="s">
        <v>91</v>
      </c>
    </row>
    <row r="2" spans="1:60" ht="24.95" customHeight="1" x14ac:dyDescent="0.2">
      <c r="A2" s="140" t="s">
        <v>8</v>
      </c>
      <c r="B2" s="48" t="s">
        <v>375</v>
      </c>
      <c r="C2" s="278" t="s">
        <v>50</v>
      </c>
      <c r="D2" s="279"/>
      <c r="E2" s="279"/>
      <c r="F2" s="279"/>
      <c r="G2" s="280"/>
      <c r="AG2" t="s">
        <v>92</v>
      </c>
    </row>
    <row r="3" spans="1:60" ht="24.95" customHeight="1" x14ac:dyDescent="0.2">
      <c r="A3" s="140" t="s">
        <v>9</v>
      </c>
      <c r="B3" s="48" t="s">
        <v>49</v>
      </c>
      <c r="C3" s="278" t="s">
        <v>374</v>
      </c>
      <c r="D3" s="279"/>
      <c r="E3" s="279"/>
      <c r="F3" s="279"/>
      <c r="G3" s="280"/>
      <c r="AC3" s="122" t="s">
        <v>92</v>
      </c>
      <c r="AG3" t="s">
        <v>93</v>
      </c>
    </row>
    <row r="4" spans="1:60" ht="24.95" customHeight="1" x14ac:dyDescent="0.2">
      <c r="A4" s="142" t="s">
        <v>10</v>
      </c>
      <c r="B4" s="143" t="s">
        <v>51</v>
      </c>
      <c r="C4" s="281" t="s">
        <v>52</v>
      </c>
      <c r="D4" s="282"/>
      <c r="E4" s="282"/>
      <c r="F4" s="282"/>
      <c r="G4" s="283"/>
      <c r="AG4" t="s">
        <v>94</v>
      </c>
    </row>
    <row r="5" spans="1:60" x14ac:dyDescent="0.2">
      <c r="D5" s="10"/>
    </row>
    <row r="6" spans="1:60" ht="38.25" x14ac:dyDescent="0.2">
      <c r="A6" s="145" t="s">
        <v>95</v>
      </c>
      <c r="B6" s="147" t="s">
        <v>96</v>
      </c>
      <c r="C6" s="147" t="s">
        <v>97</v>
      </c>
      <c r="D6" s="146" t="s">
        <v>98</v>
      </c>
      <c r="E6" s="145" t="s">
        <v>99</v>
      </c>
      <c r="F6" s="144" t="s">
        <v>100</v>
      </c>
      <c r="G6" s="145" t="s">
        <v>30</v>
      </c>
      <c r="H6" s="148" t="s">
        <v>31</v>
      </c>
      <c r="I6" s="148" t="s">
        <v>101</v>
      </c>
      <c r="J6" s="148" t="s">
        <v>32</v>
      </c>
      <c r="K6" s="148" t="s">
        <v>102</v>
      </c>
      <c r="L6" s="148" t="s">
        <v>103</v>
      </c>
      <c r="M6" s="148" t="s">
        <v>104</v>
      </c>
      <c r="N6" s="148" t="s">
        <v>105</v>
      </c>
      <c r="O6" s="148" t="s">
        <v>106</v>
      </c>
      <c r="P6" s="148" t="s">
        <v>107</v>
      </c>
      <c r="Q6" s="148" t="s">
        <v>108</v>
      </c>
      <c r="R6" s="148" t="s">
        <v>109</v>
      </c>
      <c r="S6" s="148" t="s">
        <v>110</v>
      </c>
      <c r="T6" s="148" t="s">
        <v>111</v>
      </c>
      <c r="U6" s="148" t="s">
        <v>112</v>
      </c>
      <c r="V6" s="148" t="s">
        <v>113</v>
      </c>
      <c r="W6" s="148" t="s">
        <v>114</v>
      </c>
      <c r="X6" s="148" t="s">
        <v>115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70" t="s">
        <v>116</v>
      </c>
      <c r="B8" s="171" t="s">
        <v>68</v>
      </c>
      <c r="C8" s="192" t="s">
        <v>69</v>
      </c>
      <c r="D8" s="172"/>
      <c r="E8" s="173"/>
      <c r="F8" s="174"/>
      <c r="G8" s="174">
        <f>SUMIF(AG9:AG67,"&lt;&gt;NOR",G9:G67)</f>
        <v>0</v>
      </c>
      <c r="H8" s="174"/>
      <c r="I8" s="174">
        <f>SUM(I9:I67)</f>
        <v>0</v>
      </c>
      <c r="J8" s="174"/>
      <c r="K8" s="174">
        <f>SUM(K9:K67)</f>
        <v>0</v>
      </c>
      <c r="L8" s="174"/>
      <c r="M8" s="174">
        <f>SUM(M9:M67)</f>
        <v>0</v>
      </c>
      <c r="N8" s="174"/>
      <c r="O8" s="174">
        <f>SUM(O9:O67)</f>
        <v>1.84</v>
      </c>
      <c r="P8" s="174"/>
      <c r="Q8" s="174">
        <f>SUM(Q9:Q67)</f>
        <v>4.37</v>
      </c>
      <c r="R8" s="174"/>
      <c r="S8" s="174"/>
      <c r="T8" s="175"/>
      <c r="U8" s="169"/>
      <c r="V8" s="169">
        <f>SUM(V9:V67)</f>
        <v>31.290000000000006</v>
      </c>
      <c r="W8" s="169"/>
      <c r="X8" s="169"/>
      <c r="AG8" t="s">
        <v>117</v>
      </c>
    </row>
    <row r="9" spans="1:60" outlineLevel="1" x14ac:dyDescent="0.2">
      <c r="A9" s="176">
        <v>1</v>
      </c>
      <c r="B9" s="177" t="s">
        <v>118</v>
      </c>
      <c r="C9" s="193" t="s">
        <v>119</v>
      </c>
      <c r="D9" s="178" t="s">
        <v>120</v>
      </c>
      <c r="E9" s="179">
        <v>3.7949999999999999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121</v>
      </c>
      <c r="T9" s="182" t="s">
        <v>121</v>
      </c>
      <c r="U9" s="158">
        <v>4.6550000000000002</v>
      </c>
      <c r="V9" s="158">
        <f>ROUND(E9*U9,2)</f>
        <v>17.670000000000002</v>
      </c>
      <c r="W9" s="158"/>
      <c r="X9" s="158" t="s">
        <v>122</v>
      </c>
      <c r="Y9" s="149"/>
      <c r="Z9" s="149"/>
      <c r="AA9" s="149"/>
      <c r="AB9" s="149"/>
      <c r="AC9" s="149"/>
      <c r="AD9" s="149"/>
      <c r="AE9" s="149"/>
      <c r="AF9" s="149"/>
      <c r="AG9" s="149" t="s">
        <v>123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94" t="s">
        <v>124</v>
      </c>
      <c r="D10" s="159"/>
      <c r="E10" s="160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125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94" t="s">
        <v>126</v>
      </c>
      <c r="D11" s="159"/>
      <c r="E11" s="160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125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94" t="s">
        <v>127</v>
      </c>
      <c r="D12" s="159"/>
      <c r="E12" s="160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125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194" t="s">
        <v>128</v>
      </c>
      <c r="D13" s="159"/>
      <c r="E13" s="160">
        <v>3.75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125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95" t="s">
        <v>129</v>
      </c>
      <c r="D14" s="161"/>
      <c r="E14" s="162">
        <v>3.75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125</v>
      </c>
      <c r="AH14" s="149">
        <v>1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94" t="s">
        <v>130</v>
      </c>
      <c r="D15" s="159"/>
      <c r="E15" s="160">
        <v>4.4999999999999998E-2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125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95" t="s">
        <v>129</v>
      </c>
      <c r="D16" s="161"/>
      <c r="E16" s="162">
        <v>4.4999999999999998E-2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125</v>
      </c>
      <c r="AH16" s="149">
        <v>1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76">
        <v>2</v>
      </c>
      <c r="B17" s="177" t="s">
        <v>131</v>
      </c>
      <c r="C17" s="193" t="s">
        <v>132</v>
      </c>
      <c r="D17" s="178" t="s">
        <v>120</v>
      </c>
      <c r="E17" s="179">
        <v>3.7949999999999999</v>
      </c>
      <c r="F17" s="180"/>
      <c r="G17" s="181">
        <f>ROUND(E17*F17,2)</f>
        <v>0</v>
      </c>
      <c r="H17" s="180"/>
      <c r="I17" s="181">
        <f>ROUND(E17*H17,2)</f>
        <v>0</v>
      </c>
      <c r="J17" s="180"/>
      <c r="K17" s="181">
        <f>ROUND(E17*J17,2)</f>
        <v>0</v>
      </c>
      <c r="L17" s="181">
        <v>21</v>
      </c>
      <c r="M17" s="181">
        <f>G17*(1+L17/100)</f>
        <v>0</v>
      </c>
      <c r="N17" s="181">
        <v>0</v>
      </c>
      <c r="O17" s="181">
        <f>ROUND(E17*N17,2)</f>
        <v>0</v>
      </c>
      <c r="P17" s="181">
        <v>0</v>
      </c>
      <c r="Q17" s="181">
        <f>ROUND(E17*P17,2)</f>
        <v>0</v>
      </c>
      <c r="R17" s="181"/>
      <c r="S17" s="181" t="s">
        <v>121</v>
      </c>
      <c r="T17" s="182" t="s">
        <v>121</v>
      </c>
      <c r="U17" s="158">
        <v>0.66800000000000004</v>
      </c>
      <c r="V17" s="158">
        <f>ROUND(E17*U17,2)</f>
        <v>2.54</v>
      </c>
      <c r="W17" s="158"/>
      <c r="X17" s="158" t="s">
        <v>122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133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94" t="s">
        <v>134</v>
      </c>
      <c r="D18" s="159"/>
      <c r="E18" s="160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125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94" t="s">
        <v>135</v>
      </c>
      <c r="D19" s="159"/>
      <c r="E19" s="160">
        <v>3.7949999999999999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125</v>
      </c>
      <c r="AH19" s="149">
        <v>5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95" t="s">
        <v>129</v>
      </c>
      <c r="D20" s="161"/>
      <c r="E20" s="162">
        <v>3.7949999999999999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125</v>
      </c>
      <c r="AH20" s="149">
        <v>1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6">
        <v>3</v>
      </c>
      <c r="B21" s="177" t="s">
        <v>136</v>
      </c>
      <c r="C21" s="193" t="s">
        <v>137</v>
      </c>
      <c r="D21" s="178" t="s">
        <v>120</v>
      </c>
      <c r="E21" s="179">
        <v>3.7949999999999999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81">
        <v>0</v>
      </c>
      <c r="O21" s="181">
        <f>ROUND(E21*N21,2)</f>
        <v>0</v>
      </c>
      <c r="P21" s="181">
        <v>0</v>
      </c>
      <c r="Q21" s="181">
        <f>ROUND(E21*P21,2)</f>
        <v>0</v>
      </c>
      <c r="R21" s="181"/>
      <c r="S21" s="181" t="s">
        <v>121</v>
      </c>
      <c r="T21" s="182" t="s">
        <v>121</v>
      </c>
      <c r="U21" s="158">
        <v>0.59099999999999997</v>
      </c>
      <c r="V21" s="158">
        <f>ROUND(E21*U21,2)</f>
        <v>2.2400000000000002</v>
      </c>
      <c r="W21" s="158"/>
      <c r="X21" s="158" t="s">
        <v>122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133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94" t="s">
        <v>134</v>
      </c>
      <c r="D22" s="159"/>
      <c r="E22" s="160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125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94" t="s">
        <v>135</v>
      </c>
      <c r="D23" s="159"/>
      <c r="E23" s="160">
        <v>3.7949999999999999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125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95" t="s">
        <v>129</v>
      </c>
      <c r="D24" s="161"/>
      <c r="E24" s="162">
        <v>3.7949999999999999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125</v>
      </c>
      <c r="AH24" s="149">
        <v>1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6">
        <v>4</v>
      </c>
      <c r="B25" s="177" t="s">
        <v>138</v>
      </c>
      <c r="C25" s="193" t="s">
        <v>139</v>
      </c>
      <c r="D25" s="178" t="s">
        <v>120</v>
      </c>
      <c r="E25" s="179">
        <v>3.7949999999999999</v>
      </c>
      <c r="F25" s="180"/>
      <c r="G25" s="181">
        <f>ROUND(E25*F25,2)</f>
        <v>0</v>
      </c>
      <c r="H25" s="180"/>
      <c r="I25" s="181">
        <f>ROUND(E25*H25,2)</f>
        <v>0</v>
      </c>
      <c r="J25" s="180"/>
      <c r="K25" s="181">
        <f>ROUND(E25*J25,2)</f>
        <v>0</v>
      </c>
      <c r="L25" s="181">
        <v>21</v>
      </c>
      <c r="M25" s="181">
        <f>G25*(1+L25/100)</f>
        <v>0</v>
      </c>
      <c r="N25" s="181">
        <v>0</v>
      </c>
      <c r="O25" s="181">
        <f>ROUND(E25*N25,2)</f>
        <v>0</v>
      </c>
      <c r="P25" s="181">
        <v>0</v>
      </c>
      <c r="Q25" s="181">
        <f>ROUND(E25*P25,2)</f>
        <v>0</v>
      </c>
      <c r="R25" s="181"/>
      <c r="S25" s="181" t="s">
        <v>121</v>
      </c>
      <c r="T25" s="182" t="s">
        <v>121</v>
      </c>
      <c r="U25" s="158">
        <v>0.65200000000000002</v>
      </c>
      <c r="V25" s="158">
        <f>ROUND(E25*U25,2)</f>
        <v>2.4700000000000002</v>
      </c>
      <c r="W25" s="158"/>
      <c r="X25" s="158" t="s">
        <v>122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133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94" t="s">
        <v>134</v>
      </c>
      <c r="D26" s="159"/>
      <c r="E26" s="160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125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94" t="s">
        <v>135</v>
      </c>
      <c r="D27" s="159"/>
      <c r="E27" s="160">
        <v>3.7949999999999999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125</v>
      </c>
      <c r="AH27" s="149">
        <v>5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95" t="s">
        <v>129</v>
      </c>
      <c r="D28" s="161"/>
      <c r="E28" s="162">
        <v>3.7949999999999999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125</v>
      </c>
      <c r="AH28" s="149">
        <v>1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76">
        <v>5</v>
      </c>
      <c r="B29" s="177" t="s">
        <v>140</v>
      </c>
      <c r="C29" s="193" t="s">
        <v>141</v>
      </c>
      <c r="D29" s="178" t="s">
        <v>120</v>
      </c>
      <c r="E29" s="179">
        <v>3.7949999999999999</v>
      </c>
      <c r="F29" s="180"/>
      <c r="G29" s="181">
        <f>ROUND(E29*F29,2)</f>
        <v>0</v>
      </c>
      <c r="H29" s="180"/>
      <c r="I29" s="181">
        <f>ROUND(E29*H29,2)</f>
        <v>0</v>
      </c>
      <c r="J29" s="180"/>
      <c r="K29" s="181">
        <f>ROUND(E29*J29,2)</f>
        <v>0</v>
      </c>
      <c r="L29" s="181">
        <v>21</v>
      </c>
      <c r="M29" s="181">
        <f>G29*(1+L29/100)</f>
        <v>0</v>
      </c>
      <c r="N29" s="181">
        <v>0</v>
      </c>
      <c r="O29" s="181">
        <f>ROUND(E29*N29,2)</f>
        <v>0</v>
      </c>
      <c r="P29" s="181">
        <v>0</v>
      </c>
      <c r="Q29" s="181">
        <f>ROUND(E29*P29,2)</f>
        <v>0</v>
      </c>
      <c r="R29" s="181"/>
      <c r="S29" s="181" t="s">
        <v>121</v>
      </c>
      <c r="T29" s="182" t="s">
        <v>121</v>
      </c>
      <c r="U29" s="158">
        <v>3.1E-2</v>
      </c>
      <c r="V29" s="158">
        <f>ROUND(E29*U29,2)</f>
        <v>0.12</v>
      </c>
      <c r="W29" s="158"/>
      <c r="X29" s="158" t="s">
        <v>122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133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56"/>
      <c r="B30" s="157"/>
      <c r="C30" s="275" t="s">
        <v>142</v>
      </c>
      <c r="D30" s="276"/>
      <c r="E30" s="276"/>
      <c r="F30" s="276"/>
      <c r="G30" s="276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143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83" t="str">
        <f>C30</f>
        <v>Uložení sypaniny do násypů nebo na skládku s rozprostřením sypaniny ve vrstvách a s hrubým urovnáním.</v>
      </c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94" t="s">
        <v>134</v>
      </c>
      <c r="D31" s="159"/>
      <c r="E31" s="160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125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94" t="s">
        <v>135</v>
      </c>
      <c r="D32" s="159"/>
      <c r="E32" s="160">
        <v>3.7949999999999999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125</v>
      </c>
      <c r="AH32" s="149">
        <v>5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95" t="s">
        <v>129</v>
      </c>
      <c r="D33" s="161"/>
      <c r="E33" s="162">
        <v>3.7949999999999999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125</v>
      </c>
      <c r="AH33" s="149">
        <v>1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6">
        <v>6</v>
      </c>
      <c r="B34" s="177" t="s">
        <v>144</v>
      </c>
      <c r="C34" s="193" t="s">
        <v>145</v>
      </c>
      <c r="D34" s="178" t="s">
        <v>120</v>
      </c>
      <c r="E34" s="179">
        <v>4.7264999999999997</v>
      </c>
      <c r="F34" s="180"/>
      <c r="G34" s="181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81">
        <v>0</v>
      </c>
      <c r="O34" s="181">
        <f>ROUND(E34*N34,2)</f>
        <v>0</v>
      </c>
      <c r="P34" s="181">
        <v>0</v>
      </c>
      <c r="Q34" s="181">
        <f>ROUND(E34*P34,2)</f>
        <v>0</v>
      </c>
      <c r="R34" s="181"/>
      <c r="S34" s="181" t="s">
        <v>121</v>
      </c>
      <c r="T34" s="182" t="s">
        <v>121</v>
      </c>
      <c r="U34" s="158">
        <v>0.20200000000000001</v>
      </c>
      <c r="V34" s="158">
        <f>ROUND(E34*U34,2)</f>
        <v>0.95</v>
      </c>
      <c r="W34" s="158"/>
      <c r="X34" s="158" t="s">
        <v>122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133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275" t="s">
        <v>146</v>
      </c>
      <c r="D35" s="276"/>
      <c r="E35" s="276"/>
      <c r="F35" s="276"/>
      <c r="G35" s="276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143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94" t="s">
        <v>147</v>
      </c>
      <c r="D36" s="159"/>
      <c r="E36" s="160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125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94" t="s">
        <v>135</v>
      </c>
      <c r="D37" s="159"/>
      <c r="E37" s="160">
        <v>3.7949999999999999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125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94" t="s">
        <v>148</v>
      </c>
      <c r="D38" s="159"/>
      <c r="E38" s="160">
        <v>1.5625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125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94" t="s">
        <v>149</v>
      </c>
      <c r="D39" s="159"/>
      <c r="E39" s="160">
        <v>-0.8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125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195" t="s">
        <v>129</v>
      </c>
      <c r="D40" s="161"/>
      <c r="E40" s="162">
        <v>4.5575000000000001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125</v>
      </c>
      <c r="AH40" s="149">
        <v>1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94" t="s">
        <v>150</v>
      </c>
      <c r="D41" s="159"/>
      <c r="E41" s="160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125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94" t="s">
        <v>151</v>
      </c>
      <c r="D42" s="159"/>
      <c r="E42" s="160">
        <v>0.16900000000000001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125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95" t="s">
        <v>129</v>
      </c>
      <c r="D43" s="161"/>
      <c r="E43" s="162">
        <v>0.16900000000000001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125</v>
      </c>
      <c r="AH43" s="149">
        <v>1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6">
        <v>7</v>
      </c>
      <c r="B44" s="177" t="s">
        <v>152</v>
      </c>
      <c r="C44" s="193" t="s">
        <v>153</v>
      </c>
      <c r="D44" s="178" t="s">
        <v>154</v>
      </c>
      <c r="E44" s="179">
        <v>1.8443700000000001</v>
      </c>
      <c r="F44" s="180"/>
      <c r="G44" s="181">
        <f>ROUND(E44*F44,2)</f>
        <v>0</v>
      </c>
      <c r="H44" s="180"/>
      <c r="I44" s="181">
        <f>ROUND(E44*H44,2)</f>
        <v>0</v>
      </c>
      <c r="J44" s="180"/>
      <c r="K44" s="181">
        <f>ROUND(E44*J44,2)</f>
        <v>0</v>
      </c>
      <c r="L44" s="181">
        <v>21</v>
      </c>
      <c r="M44" s="181">
        <f>G44*(1+L44/100)</f>
        <v>0</v>
      </c>
      <c r="N44" s="181">
        <v>1</v>
      </c>
      <c r="O44" s="181">
        <f>ROUND(E44*N44,2)</f>
        <v>1.84</v>
      </c>
      <c r="P44" s="181">
        <v>0</v>
      </c>
      <c r="Q44" s="181">
        <f>ROUND(E44*P44,2)</f>
        <v>0</v>
      </c>
      <c r="R44" s="181" t="s">
        <v>155</v>
      </c>
      <c r="S44" s="181" t="s">
        <v>121</v>
      </c>
      <c r="T44" s="182" t="s">
        <v>121</v>
      </c>
      <c r="U44" s="158">
        <v>0</v>
      </c>
      <c r="V44" s="158">
        <f>ROUND(E44*U44,2)</f>
        <v>0</v>
      </c>
      <c r="W44" s="158"/>
      <c r="X44" s="158" t="s">
        <v>156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157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96" t="s">
        <v>158</v>
      </c>
      <c r="D45" s="163"/>
      <c r="E45" s="164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125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97" t="s">
        <v>159</v>
      </c>
      <c r="D46" s="163"/>
      <c r="E46" s="164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125</v>
      </c>
      <c r="AH46" s="149">
        <v>2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97" t="s">
        <v>160</v>
      </c>
      <c r="D47" s="163"/>
      <c r="E47" s="164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125</v>
      </c>
      <c r="AH47" s="149">
        <v>2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97" t="s">
        <v>161</v>
      </c>
      <c r="D48" s="163"/>
      <c r="E48" s="164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125</v>
      </c>
      <c r="AH48" s="149">
        <v>2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97" t="s">
        <v>162</v>
      </c>
      <c r="D49" s="163"/>
      <c r="E49" s="164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125</v>
      </c>
      <c r="AH49" s="149">
        <v>2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98" t="s">
        <v>163</v>
      </c>
      <c r="D50" s="165"/>
      <c r="E50" s="166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125</v>
      </c>
      <c r="AH50" s="149">
        <v>3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96" t="s">
        <v>164</v>
      </c>
      <c r="D51" s="163"/>
      <c r="E51" s="164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125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94" t="s">
        <v>165</v>
      </c>
      <c r="D52" s="159"/>
      <c r="E52" s="160">
        <v>1.6767000000000001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125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95" t="s">
        <v>129</v>
      </c>
      <c r="D53" s="161"/>
      <c r="E53" s="162">
        <v>1.6767000000000001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125</v>
      </c>
      <c r="AH53" s="149">
        <v>1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99" t="s">
        <v>166</v>
      </c>
      <c r="D54" s="167"/>
      <c r="E54" s="168">
        <v>0.16767000000000001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125</v>
      </c>
      <c r="AH54" s="149">
        <v>4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6">
        <v>8</v>
      </c>
      <c r="B55" s="177" t="s">
        <v>167</v>
      </c>
      <c r="C55" s="193" t="s">
        <v>168</v>
      </c>
      <c r="D55" s="178" t="s">
        <v>169</v>
      </c>
      <c r="E55" s="179">
        <v>1.69</v>
      </c>
      <c r="F55" s="180"/>
      <c r="G55" s="181">
        <f>ROUND(E55*F55,2)</f>
        <v>0</v>
      </c>
      <c r="H55" s="180"/>
      <c r="I55" s="181">
        <f>ROUND(E55*H55,2)</f>
        <v>0</v>
      </c>
      <c r="J55" s="180"/>
      <c r="K55" s="181">
        <f>ROUND(E55*J55,2)</f>
        <v>0</v>
      </c>
      <c r="L55" s="181">
        <v>21</v>
      </c>
      <c r="M55" s="181">
        <f>G55*(1+L55/100)</f>
        <v>0</v>
      </c>
      <c r="N55" s="181">
        <v>0</v>
      </c>
      <c r="O55" s="181">
        <f>ROUND(E55*N55,2)</f>
        <v>0</v>
      </c>
      <c r="P55" s="181">
        <v>0</v>
      </c>
      <c r="Q55" s="181">
        <f>ROUND(E55*P55,2)</f>
        <v>0</v>
      </c>
      <c r="R55" s="181"/>
      <c r="S55" s="181" t="s">
        <v>121</v>
      </c>
      <c r="T55" s="182" t="s">
        <v>121</v>
      </c>
      <c r="U55" s="158">
        <v>1.7999999999999999E-2</v>
      </c>
      <c r="V55" s="158">
        <f>ROUND(E55*U55,2)</f>
        <v>0.03</v>
      </c>
      <c r="W55" s="158"/>
      <c r="X55" s="158" t="s">
        <v>122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123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94" t="s">
        <v>170</v>
      </c>
      <c r="D56" s="159"/>
      <c r="E56" s="160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125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4" t="s">
        <v>171</v>
      </c>
      <c r="D57" s="159"/>
      <c r="E57" s="160">
        <v>1.69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125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5" t="s">
        <v>129</v>
      </c>
      <c r="D58" s="161"/>
      <c r="E58" s="162">
        <v>1.69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125</v>
      </c>
      <c r="AH58" s="149">
        <v>1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6">
        <v>9</v>
      </c>
      <c r="B59" s="177" t="s">
        <v>172</v>
      </c>
      <c r="C59" s="193" t="s">
        <v>173</v>
      </c>
      <c r="D59" s="178" t="s">
        <v>169</v>
      </c>
      <c r="E59" s="179">
        <v>7.875</v>
      </c>
      <c r="F59" s="180"/>
      <c r="G59" s="181">
        <f>ROUND(E59*F59,2)</f>
        <v>0</v>
      </c>
      <c r="H59" s="180"/>
      <c r="I59" s="181">
        <f>ROUND(E59*H59,2)</f>
        <v>0</v>
      </c>
      <c r="J59" s="180"/>
      <c r="K59" s="181">
        <f>ROUND(E59*J59,2)</f>
        <v>0</v>
      </c>
      <c r="L59" s="181">
        <v>21</v>
      </c>
      <c r="M59" s="181">
        <f>G59*(1+L59/100)</f>
        <v>0</v>
      </c>
      <c r="N59" s="181">
        <v>0</v>
      </c>
      <c r="O59" s="181">
        <f>ROUND(E59*N59,2)</f>
        <v>0</v>
      </c>
      <c r="P59" s="181">
        <v>0.22500000000000001</v>
      </c>
      <c r="Q59" s="181">
        <f>ROUND(E59*P59,2)</f>
        <v>1.77</v>
      </c>
      <c r="R59" s="181"/>
      <c r="S59" s="181" t="s">
        <v>121</v>
      </c>
      <c r="T59" s="182" t="s">
        <v>121</v>
      </c>
      <c r="U59" s="158">
        <v>0.14199999999999999</v>
      </c>
      <c r="V59" s="158">
        <f>ROUND(E59*U59,2)</f>
        <v>1.1200000000000001</v>
      </c>
      <c r="W59" s="158"/>
      <c r="X59" s="158" t="s">
        <v>122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123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94" t="s">
        <v>174</v>
      </c>
      <c r="D60" s="159"/>
      <c r="E60" s="160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125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94" t="s">
        <v>175</v>
      </c>
      <c r="D61" s="159"/>
      <c r="E61" s="160">
        <v>3.75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125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95" t="s">
        <v>129</v>
      </c>
      <c r="D62" s="161"/>
      <c r="E62" s="162">
        <v>3.75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125</v>
      </c>
      <c r="AH62" s="149">
        <v>1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99" t="s">
        <v>176</v>
      </c>
      <c r="D63" s="167"/>
      <c r="E63" s="168">
        <v>4.125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125</v>
      </c>
      <c r="AH63" s="149">
        <v>4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76">
        <v>10</v>
      </c>
      <c r="B64" s="177" t="s">
        <v>177</v>
      </c>
      <c r="C64" s="193" t="s">
        <v>178</v>
      </c>
      <c r="D64" s="178" t="s">
        <v>169</v>
      </c>
      <c r="E64" s="179">
        <v>7.875</v>
      </c>
      <c r="F64" s="180"/>
      <c r="G64" s="181">
        <f>ROUND(E64*F64,2)</f>
        <v>0</v>
      </c>
      <c r="H64" s="180"/>
      <c r="I64" s="181">
        <f>ROUND(E64*H64,2)</f>
        <v>0</v>
      </c>
      <c r="J64" s="180"/>
      <c r="K64" s="181">
        <f>ROUND(E64*J64,2)</f>
        <v>0</v>
      </c>
      <c r="L64" s="181">
        <v>21</v>
      </c>
      <c r="M64" s="181">
        <f>G64*(1+L64/100)</f>
        <v>0</v>
      </c>
      <c r="N64" s="181">
        <v>0</v>
      </c>
      <c r="O64" s="181">
        <f>ROUND(E64*N64,2)</f>
        <v>0</v>
      </c>
      <c r="P64" s="181">
        <v>0.33</v>
      </c>
      <c r="Q64" s="181">
        <f>ROUND(E64*P64,2)</f>
        <v>2.6</v>
      </c>
      <c r="R64" s="181"/>
      <c r="S64" s="181" t="s">
        <v>121</v>
      </c>
      <c r="T64" s="182" t="s">
        <v>121</v>
      </c>
      <c r="U64" s="158">
        <v>0.52649999999999997</v>
      </c>
      <c r="V64" s="158">
        <f>ROUND(E64*U64,2)</f>
        <v>4.1500000000000004</v>
      </c>
      <c r="W64" s="158"/>
      <c r="X64" s="158" t="s">
        <v>122</v>
      </c>
      <c r="Y64" s="149"/>
      <c r="Z64" s="149"/>
      <c r="AA64" s="149"/>
      <c r="AB64" s="149"/>
      <c r="AC64" s="149"/>
      <c r="AD64" s="149"/>
      <c r="AE64" s="149"/>
      <c r="AF64" s="149"/>
      <c r="AG64" s="149" t="s">
        <v>123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94" t="s">
        <v>179</v>
      </c>
      <c r="D65" s="159"/>
      <c r="E65" s="160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125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94" t="s">
        <v>180</v>
      </c>
      <c r="D66" s="159"/>
      <c r="E66" s="160">
        <v>7.875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125</v>
      </c>
      <c r="AH66" s="149">
        <v>5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95" t="s">
        <v>129</v>
      </c>
      <c r="D67" s="161"/>
      <c r="E67" s="162">
        <v>7.875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125</v>
      </c>
      <c r="AH67" s="149">
        <v>1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70" t="s">
        <v>116</v>
      </c>
      <c r="B68" s="171" t="s">
        <v>70</v>
      </c>
      <c r="C68" s="192" t="s">
        <v>71</v>
      </c>
      <c r="D68" s="172"/>
      <c r="E68" s="173"/>
      <c r="F68" s="174"/>
      <c r="G68" s="174">
        <f>SUMIF(AG69:AG92,"&lt;&gt;NOR",G69:G92)</f>
        <v>0</v>
      </c>
      <c r="H68" s="174"/>
      <c r="I68" s="174">
        <f>SUM(I69:I92)</f>
        <v>0</v>
      </c>
      <c r="J68" s="174"/>
      <c r="K68" s="174">
        <f>SUM(K69:K92)</f>
        <v>0</v>
      </c>
      <c r="L68" s="174"/>
      <c r="M68" s="174">
        <f>SUM(M69:M92)</f>
        <v>0</v>
      </c>
      <c r="N68" s="174"/>
      <c r="O68" s="174">
        <f>SUM(O69:O92)</f>
        <v>2.29</v>
      </c>
      <c r="P68" s="174"/>
      <c r="Q68" s="174">
        <f>SUM(Q69:Q92)</f>
        <v>0</v>
      </c>
      <c r="R68" s="174"/>
      <c r="S68" s="174"/>
      <c r="T68" s="175"/>
      <c r="U68" s="169"/>
      <c r="V68" s="169">
        <f>SUM(V69:V92)</f>
        <v>5.5900000000000007</v>
      </c>
      <c r="W68" s="169"/>
      <c r="X68" s="169"/>
      <c r="AG68" t="s">
        <v>117</v>
      </c>
    </row>
    <row r="69" spans="1:60" outlineLevel="1" x14ac:dyDescent="0.2">
      <c r="A69" s="176">
        <v>11</v>
      </c>
      <c r="B69" s="177" t="s">
        <v>181</v>
      </c>
      <c r="C69" s="193" t="s">
        <v>182</v>
      </c>
      <c r="D69" s="178" t="s">
        <v>183</v>
      </c>
      <c r="E69" s="179">
        <v>2</v>
      </c>
      <c r="F69" s="180"/>
      <c r="G69" s="181">
        <f>ROUND(E69*F69,2)</f>
        <v>0</v>
      </c>
      <c r="H69" s="180"/>
      <c r="I69" s="181">
        <f>ROUND(E69*H69,2)</f>
        <v>0</v>
      </c>
      <c r="J69" s="180"/>
      <c r="K69" s="181">
        <f>ROUND(E69*J69,2)</f>
        <v>0</v>
      </c>
      <c r="L69" s="181">
        <v>21</v>
      </c>
      <c r="M69" s="181">
        <f>G69*(1+L69/100)</f>
        <v>0</v>
      </c>
      <c r="N69" s="181">
        <v>1.6299999999999999E-3</v>
      </c>
      <c r="O69" s="181">
        <f>ROUND(E69*N69,2)</f>
        <v>0</v>
      </c>
      <c r="P69" s="181">
        <v>0</v>
      </c>
      <c r="Q69" s="181">
        <f>ROUND(E69*P69,2)</f>
        <v>0</v>
      </c>
      <c r="R69" s="181"/>
      <c r="S69" s="181" t="s">
        <v>121</v>
      </c>
      <c r="T69" s="182" t="s">
        <v>121</v>
      </c>
      <c r="U69" s="158">
        <v>0.4</v>
      </c>
      <c r="V69" s="158">
        <f>ROUND(E69*U69,2)</f>
        <v>0.8</v>
      </c>
      <c r="W69" s="158"/>
      <c r="X69" s="158" t="s">
        <v>122</v>
      </c>
      <c r="Y69" s="149"/>
      <c r="Z69" s="149"/>
      <c r="AA69" s="149"/>
      <c r="AB69" s="149"/>
      <c r="AC69" s="149"/>
      <c r="AD69" s="149"/>
      <c r="AE69" s="149"/>
      <c r="AF69" s="149"/>
      <c r="AG69" s="149" t="s">
        <v>133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94" t="s">
        <v>184</v>
      </c>
      <c r="D70" s="159"/>
      <c r="E70" s="160">
        <v>2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125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95" t="s">
        <v>129</v>
      </c>
      <c r="D71" s="161"/>
      <c r="E71" s="162">
        <v>2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125</v>
      </c>
      <c r="AH71" s="149">
        <v>1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76">
        <v>12</v>
      </c>
      <c r="B72" s="177" t="s">
        <v>185</v>
      </c>
      <c r="C72" s="193" t="s">
        <v>186</v>
      </c>
      <c r="D72" s="178" t="s">
        <v>120</v>
      </c>
      <c r="E72" s="179">
        <v>0.8</v>
      </c>
      <c r="F72" s="180"/>
      <c r="G72" s="181">
        <f>ROUND(E72*F72,2)</f>
        <v>0</v>
      </c>
      <c r="H72" s="180"/>
      <c r="I72" s="181">
        <f>ROUND(E72*H72,2)</f>
        <v>0</v>
      </c>
      <c r="J72" s="180"/>
      <c r="K72" s="181">
        <f>ROUND(E72*J72,2)</f>
        <v>0</v>
      </c>
      <c r="L72" s="181">
        <v>21</v>
      </c>
      <c r="M72" s="181">
        <f>G72*(1+L72/100)</f>
        <v>0</v>
      </c>
      <c r="N72" s="181">
        <v>2.5249999999999999</v>
      </c>
      <c r="O72" s="181">
        <f>ROUND(E72*N72,2)</f>
        <v>2.02</v>
      </c>
      <c r="P72" s="181">
        <v>0</v>
      </c>
      <c r="Q72" s="181">
        <f>ROUND(E72*P72,2)</f>
        <v>0</v>
      </c>
      <c r="R72" s="181"/>
      <c r="S72" s="181" t="s">
        <v>121</v>
      </c>
      <c r="T72" s="182" t="s">
        <v>121</v>
      </c>
      <c r="U72" s="158">
        <v>0.47699999999999998</v>
      </c>
      <c r="V72" s="158">
        <f>ROUND(E72*U72,2)</f>
        <v>0.38</v>
      </c>
      <c r="W72" s="158"/>
      <c r="X72" s="158" t="s">
        <v>122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133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75" t="s">
        <v>187</v>
      </c>
      <c r="D73" s="276"/>
      <c r="E73" s="276"/>
      <c r="F73" s="276"/>
      <c r="G73" s="276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143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94" t="s">
        <v>188</v>
      </c>
      <c r="D74" s="159"/>
      <c r="E74" s="160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125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94" t="s">
        <v>189</v>
      </c>
      <c r="D75" s="159"/>
      <c r="E75" s="160">
        <v>0.8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125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95" t="s">
        <v>129</v>
      </c>
      <c r="D76" s="161"/>
      <c r="E76" s="162">
        <v>0.8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125</v>
      </c>
      <c r="AH76" s="149">
        <v>1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76">
        <v>13</v>
      </c>
      <c r="B77" s="177" t="s">
        <v>190</v>
      </c>
      <c r="C77" s="193" t="s">
        <v>191</v>
      </c>
      <c r="D77" s="178" t="s">
        <v>169</v>
      </c>
      <c r="E77" s="179">
        <v>3.2</v>
      </c>
      <c r="F77" s="180"/>
      <c r="G77" s="181">
        <f>ROUND(E77*F77,2)</f>
        <v>0</v>
      </c>
      <c r="H77" s="180"/>
      <c r="I77" s="181">
        <f>ROUND(E77*H77,2)</f>
        <v>0</v>
      </c>
      <c r="J77" s="180"/>
      <c r="K77" s="181">
        <f>ROUND(E77*J77,2)</f>
        <v>0</v>
      </c>
      <c r="L77" s="181">
        <v>21</v>
      </c>
      <c r="M77" s="181">
        <f>G77*(1+L77/100)</f>
        <v>0</v>
      </c>
      <c r="N77" s="181">
        <v>3.9199999999999999E-2</v>
      </c>
      <c r="O77" s="181">
        <f>ROUND(E77*N77,2)</f>
        <v>0.13</v>
      </c>
      <c r="P77" s="181">
        <v>0</v>
      </c>
      <c r="Q77" s="181">
        <f>ROUND(E77*P77,2)</f>
        <v>0</v>
      </c>
      <c r="R77" s="181"/>
      <c r="S77" s="181" t="s">
        <v>121</v>
      </c>
      <c r="T77" s="182" t="s">
        <v>121</v>
      </c>
      <c r="U77" s="158">
        <v>1.05</v>
      </c>
      <c r="V77" s="158">
        <f>ROUND(E77*U77,2)</f>
        <v>3.36</v>
      </c>
      <c r="W77" s="158"/>
      <c r="X77" s="158" t="s">
        <v>122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133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94" t="s">
        <v>188</v>
      </c>
      <c r="D78" s="159"/>
      <c r="E78" s="160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125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94" t="s">
        <v>192</v>
      </c>
      <c r="D79" s="159"/>
      <c r="E79" s="160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125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94" t="s">
        <v>193</v>
      </c>
      <c r="D80" s="159"/>
      <c r="E80" s="160">
        <v>3.2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125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95" t="s">
        <v>129</v>
      </c>
      <c r="D81" s="161"/>
      <c r="E81" s="162">
        <v>3.2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125</v>
      </c>
      <c r="AH81" s="149">
        <v>1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76">
        <v>14</v>
      </c>
      <c r="B82" s="177" t="s">
        <v>194</v>
      </c>
      <c r="C82" s="193" t="s">
        <v>195</v>
      </c>
      <c r="D82" s="178" t="s">
        <v>169</v>
      </c>
      <c r="E82" s="179">
        <v>3.2</v>
      </c>
      <c r="F82" s="180"/>
      <c r="G82" s="181">
        <f>ROUND(E82*F82,2)</f>
        <v>0</v>
      </c>
      <c r="H82" s="180"/>
      <c r="I82" s="181">
        <f>ROUND(E82*H82,2)</f>
        <v>0</v>
      </c>
      <c r="J82" s="180"/>
      <c r="K82" s="181">
        <f>ROUND(E82*J82,2)</f>
        <v>0</v>
      </c>
      <c r="L82" s="181">
        <v>21</v>
      </c>
      <c r="M82" s="181">
        <f>G82*(1+L82/100)</f>
        <v>0</v>
      </c>
      <c r="N82" s="181">
        <v>0</v>
      </c>
      <c r="O82" s="181">
        <f>ROUND(E82*N82,2)</f>
        <v>0</v>
      </c>
      <c r="P82" s="181">
        <v>0</v>
      </c>
      <c r="Q82" s="181">
        <f>ROUND(E82*P82,2)</f>
        <v>0</v>
      </c>
      <c r="R82" s="181"/>
      <c r="S82" s="181" t="s">
        <v>121</v>
      </c>
      <c r="T82" s="182" t="s">
        <v>121</v>
      </c>
      <c r="U82" s="158">
        <v>0.32</v>
      </c>
      <c r="V82" s="158">
        <f>ROUND(E82*U82,2)</f>
        <v>1.02</v>
      </c>
      <c r="W82" s="158"/>
      <c r="X82" s="158" t="s">
        <v>122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133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275" t="s">
        <v>196</v>
      </c>
      <c r="D83" s="276"/>
      <c r="E83" s="276"/>
      <c r="F83" s="276"/>
      <c r="G83" s="276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143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94" t="s">
        <v>197</v>
      </c>
      <c r="D84" s="159"/>
      <c r="E84" s="160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125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94" t="s">
        <v>198</v>
      </c>
      <c r="D85" s="159"/>
      <c r="E85" s="160">
        <v>3.2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 t="s">
        <v>125</v>
      </c>
      <c r="AH85" s="149">
        <v>5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95" t="s">
        <v>129</v>
      </c>
      <c r="D86" s="161"/>
      <c r="E86" s="162">
        <v>3.2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125</v>
      </c>
      <c r="AH86" s="149">
        <v>1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6">
        <v>15</v>
      </c>
      <c r="B87" s="177" t="s">
        <v>199</v>
      </c>
      <c r="C87" s="193" t="s">
        <v>200</v>
      </c>
      <c r="D87" s="178" t="s">
        <v>120</v>
      </c>
      <c r="E87" s="179">
        <v>5.3999999999999999E-2</v>
      </c>
      <c r="F87" s="180"/>
      <c r="G87" s="181">
        <f>ROUND(E87*F87,2)</f>
        <v>0</v>
      </c>
      <c r="H87" s="180"/>
      <c r="I87" s="181">
        <f>ROUND(E87*H87,2)</f>
        <v>0</v>
      </c>
      <c r="J87" s="180"/>
      <c r="K87" s="181">
        <f>ROUND(E87*J87,2)</f>
        <v>0</v>
      </c>
      <c r="L87" s="181">
        <v>21</v>
      </c>
      <c r="M87" s="181">
        <f>G87*(1+L87/100)</f>
        <v>0</v>
      </c>
      <c r="N87" s="181">
        <v>2.5249999999999999</v>
      </c>
      <c r="O87" s="181">
        <f>ROUND(E87*N87,2)</f>
        <v>0.14000000000000001</v>
      </c>
      <c r="P87" s="181">
        <v>0</v>
      </c>
      <c r="Q87" s="181">
        <f>ROUND(E87*P87,2)</f>
        <v>0</v>
      </c>
      <c r="R87" s="181"/>
      <c r="S87" s="181" t="s">
        <v>121</v>
      </c>
      <c r="T87" s="182" t="s">
        <v>121</v>
      </c>
      <c r="U87" s="158">
        <v>0.47699999999999998</v>
      </c>
      <c r="V87" s="158">
        <f>ROUND(E87*U87,2)</f>
        <v>0.03</v>
      </c>
      <c r="W87" s="158"/>
      <c r="X87" s="158" t="s">
        <v>122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133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275" t="s">
        <v>187</v>
      </c>
      <c r="D88" s="276"/>
      <c r="E88" s="276"/>
      <c r="F88" s="276"/>
      <c r="G88" s="276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143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94" t="s">
        <v>188</v>
      </c>
      <c r="D89" s="159"/>
      <c r="E89" s="160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9"/>
      <c r="Z89" s="149"/>
      <c r="AA89" s="149"/>
      <c r="AB89" s="149"/>
      <c r="AC89" s="149"/>
      <c r="AD89" s="149"/>
      <c r="AE89" s="149"/>
      <c r="AF89" s="149"/>
      <c r="AG89" s="149" t="s">
        <v>125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94" t="s">
        <v>201</v>
      </c>
      <c r="D90" s="159"/>
      <c r="E90" s="160">
        <v>4.4999999999999998E-2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125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95" t="s">
        <v>129</v>
      </c>
      <c r="D91" s="161"/>
      <c r="E91" s="162">
        <v>4.4999999999999998E-2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125</v>
      </c>
      <c r="AH91" s="149">
        <v>1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99" t="s">
        <v>202</v>
      </c>
      <c r="D92" s="167"/>
      <c r="E92" s="168">
        <v>8.9999999999999993E-3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125</v>
      </c>
      <c r="AH92" s="149">
        <v>4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x14ac:dyDescent="0.2">
      <c r="A93" s="170" t="s">
        <v>116</v>
      </c>
      <c r="B93" s="171" t="s">
        <v>72</v>
      </c>
      <c r="C93" s="192" t="s">
        <v>73</v>
      </c>
      <c r="D93" s="172"/>
      <c r="E93" s="173"/>
      <c r="F93" s="174"/>
      <c r="G93" s="174">
        <f>SUMIF(AG94:AG119,"&lt;&gt;NOR",G94:G119)</f>
        <v>0</v>
      </c>
      <c r="H93" s="174"/>
      <c r="I93" s="174">
        <f>SUM(I94:I119)</f>
        <v>0</v>
      </c>
      <c r="J93" s="174"/>
      <c r="K93" s="174">
        <f>SUM(K94:K119)</f>
        <v>0</v>
      </c>
      <c r="L93" s="174"/>
      <c r="M93" s="174">
        <f>SUM(M94:M119)</f>
        <v>0</v>
      </c>
      <c r="N93" s="174"/>
      <c r="O93" s="174">
        <f>SUM(O94:O119)</f>
        <v>3.26</v>
      </c>
      <c r="P93" s="174"/>
      <c r="Q93" s="174">
        <f>SUM(Q94:Q119)</f>
        <v>0</v>
      </c>
      <c r="R93" s="174"/>
      <c r="S93" s="174"/>
      <c r="T93" s="175"/>
      <c r="U93" s="169"/>
      <c r="V93" s="169">
        <f>SUM(V94:V119)</f>
        <v>5.67</v>
      </c>
      <c r="W93" s="169"/>
      <c r="X93" s="169"/>
      <c r="AG93" t="s">
        <v>117</v>
      </c>
    </row>
    <row r="94" spans="1:60" outlineLevel="1" x14ac:dyDescent="0.2">
      <c r="A94" s="176">
        <v>16</v>
      </c>
      <c r="B94" s="177" t="s">
        <v>203</v>
      </c>
      <c r="C94" s="193" t="s">
        <v>204</v>
      </c>
      <c r="D94" s="178" t="s">
        <v>169</v>
      </c>
      <c r="E94" s="179">
        <v>8.4375</v>
      </c>
      <c r="F94" s="180"/>
      <c r="G94" s="181">
        <f>ROUND(E94*F94,2)</f>
        <v>0</v>
      </c>
      <c r="H94" s="180"/>
      <c r="I94" s="181">
        <f>ROUND(E94*H94,2)</f>
        <v>0</v>
      </c>
      <c r="J94" s="180"/>
      <c r="K94" s="181">
        <f>ROUND(E94*J94,2)</f>
        <v>0</v>
      </c>
      <c r="L94" s="181">
        <v>21</v>
      </c>
      <c r="M94" s="181">
        <f>G94*(1+L94/100)</f>
        <v>0</v>
      </c>
      <c r="N94" s="181">
        <v>7.3899999999999993E-2</v>
      </c>
      <c r="O94" s="181">
        <f>ROUND(E94*N94,2)</f>
        <v>0.62</v>
      </c>
      <c r="P94" s="181">
        <v>0</v>
      </c>
      <c r="Q94" s="181">
        <f>ROUND(E94*P94,2)</f>
        <v>0</v>
      </c>
      <c r="R94" s="181"/>
      <c r="S94" s="181" t="s">
        <v>121</v>
      </c>
      <c r="T94" s="182" t="s">
        <v>121</v>
      </c>
      <c r="U94" s="158">
        <v>0.45200000000000001</v>
      </c>
      <c r="V94" s="158">
        <f>ROUND(E94*U94,2)</f>
        <v>3.81</v>
      </c>
      <c r="W94" s="158"/>
      <c r="X94" s="158" t="s">
        <v>122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123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94" t="s">
        <v>205</v>
      </c>
      <c r="D95" s="159"/>
      <c r="E95" s="160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125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94" t="s">
        <v>180</v>
      </c>
      <c r="D96" s="159"/>
      <c r="E96" s="160">
        <v>7.875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9"/>
      <c r="Z96" s="149"/>
      <c r="AA96" s="149"/>
      <c r="AB96" s="149"/>
      <c r="AC96" s="149"/>
      <c r="AD96" s="149"/>
      <c r="AE96" s="149"/>
      <c r="AF96" s="149"/>
      <c r="AG96" s="149" t="s">
        <v>125</v>
      </c>
      <c r="AH96" s="149">
        <v>5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95" t="s">
        <v>129</v>
      </c>
      <c r="D97" s="161"/>
      <c r="E97" s="162">
        <v>7.875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9"/>
      <c r="Z97" s="149"/>
      <c r="AA97" s="149"/>
      <c r="AB97" s="149"/>
      <c r="AC97" s="149"/>
      <c r="AD97" s="149"/>
      <c r="AE97" s="149"/>
      <c r="AF97" s="149"/>
      <c r="AG97" s="149" t="s">
        <v>125</v>
      </c>
      <c r="AH97" s="149">
        <v>1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94" t="s">
        <v>206</v>
      </c>
      <c r="D98" s="159"/>
      <c r="E98" s="160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125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94" t="s">
        <v>207</v>
      </c>
      <c r="D99" s="159"/>
      <c r="E99" s="160">
        <v>1.5625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125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94" t="s">
        <v>208</v>
      </c>
      <c r="D100" s="159"/>
      <c r="E100" s="160">
        <v>-1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125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95" t="s">
        <v>129</v>
      </c>
      <c r="D101" s="161"/>
      <c r="E101" s="162">
        <v>0.5625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125</v>
      </c>
      <c r="AH101" s="149">
        <v>1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6">
        <v>17</v>
      </c>
      <c r="B102" s="177" t="s">
        <v>209</v>
      </c>
      <c r="C102" s="193" t="s">
        <v>210</v>
      </c>
      <c r="D102" s="178" t="s">
        <v>169</v>
      </c>
      <c r="E102" s="179">
        <v>0.61875000000000002</v>
      </c>
      <c r="F102" s="180"/>
      <c r="G102" s="181">
        <f>ROUND(E102*F102,2)</f>
        <v>0</v>
      </c>
      <c r="H102" s="180"/>
      <c r="I102" s="181">
        <f>ROUND(E102*H102,2)</f>
        <v>0</v>
      </c>
      <c r="J102" s="180"/>
      <c r="K102" s="181">
        <f>ROUND(E102*J102,2)</f>
        <v>0</v>
      </c>
      <c r="L102" s="181">
        <v>21</v>
      </c>
      <c r="M102" s="181">
        <f>G102*(1+L102/100)</f>
        <v>0</v>
      </c>
      <c r="N102" s="181">
        <v>0.13100000000000001</v>
      </c>
      <c r="O102" s="181">
        <f>ROUND(E102*N102,2)</f>
        <v>0.08</v>
      </c>
      <c r="P102" s="181">
        <v>0</v>
      </c>
      <c r="Q102" s="181">
        <f>ROUND(E102*P102,2)</f>
        <v>0</v>
      </c>
      <c r="R102" s="181"/>
      <c r="S102" s="181" t="s">
        <v>211</v>
      </c>
      <c r="T102" s="182" t="s">
        <v>121</v>
      </c>
      <c r="U102" s="158">
        <v>0</v>
      </c>
      <c r="V102" s="158">
        <f>ROUND(E102*U102,2)</f>
        <v>0</v>
      </c>
      <c r="W102" s="158"/>
      <c r="X102" s="158" t="s">
        <v>156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157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94" t="s">
        <v>206</v>
      </c>
      <c r="D103" s="159"/>
      <c r="E103" s="160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125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94" t="s">
        <v>207</v>
      </c>
      <c r="D104" s="159"/>
      <c r="E104" s="160">
        <v>1.5625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125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94" t="s">
        <v>208</v>
      </c>
      <c r="D105" s="159"/>
      <c r="E105" s="160">
        <v>-1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125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95" t="s">
        <v>129</v>
      </c>
      <c r="D106" s="161"/>
      <c r="E106" s="162">
        <v>0.5625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125</v>
      </c>
      <c r="AH106" s="149">
        <v>1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99" t="s">
        <v>166</v>
      </c>
      <c r="D107" s="167"/>
      <c r="E107" s="168">
        <v>5.6250000000000001E-2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125</v>
      </c>
      <c r="AH107" s="149">
        <v>4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6">
        <v>18</v>
      </c>
      <c r="B108" s="177" t="s">
        <v>212</v>
      </c>
      <c r="C108" s="193" t="s">
        <v>213</v>
      </c>
      <c r="D108" s="178" t="s">
        <v>169</v>
      </c>
      <c r="E108" s="179">
        <v>8.4375</v>
      </c>
      <c r="F108" s="180"/>
      <c r="G108" s="181">
        <f>ROUND(E108*F108,2)</f>
        <v>0</v>
      </c>
      <c r="H108" s="180"/>
      <c r="I108" s="181">
        <f>ROUND(E108*H108,2)</f>
        <v>0</v>
      </c>
      <c r="J108" s="180"/>
      <c r="K108" s="181">
        <f>ROUND(E108*J108,2)</f>
        <v>0</v>
      </c>
      <c r="L108" s="181">
        <v>21</v>
      </c>
      <c r="M108" s="181">
        <f>G108*(1+L108/100)</f>
        <v>0</v>
      </c>
      <c r="N108" s="181">
        <v>0.30360999999999999</v>
      </c>
      <c r="O108" s="181">
        <f>ROUND(E108*N108,2)</f>
        <v>2.56</v>
      </c>
      <c r="P108" s="181">
        <v>0</v>
      </c>
      <c r="Q108" s="181">
        <f>ROUND(E108*P108,2)</f>
        <v>0</v>
      </c>
      <c r="R108" s="181"/>
      <c r="S108" s="181" t="s">
        <v>121</v>
      </c>
      <c r="T108" s="182" t="s">
        <v>121</v>
      </c>
      <c r="U108" s="158">
        <v>1.6E-2</v>
      </c>
      <c r="V108" s="158">
        <f>ROUND(E108*U108,2)</f>
        <v>0.14000000000000001</v>
      </c>
      <c r="W108" s="158"/>
      <c r="X108" s="158" t="s">
        <v>122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123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94" t="s">
        <v>205</v>
      </c>
      <c r="D109" s="159"/>
      <c r="E109" s="160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125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94" t="s">
        <v>180</v>
      </c>
      <c r="D110" s="159"/>
      <c r="E110" s="160">
        <v>7.875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125</v>
      </c>
      <c r="AH110" s="149">
        <v>5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95" t="s">
        <v>129</v>
      </c>
      <c r="D111" s="161"/>
      <c r="E111" s="162">
        <v>7.875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125</v>
      </c>
      <c r="AH111" s="149">
        <v>1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94" t="s">
        <v>206</v>
      </c>
      <c r="D112" s="159"/>
      <c r="E112" s="160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125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194" t="s">
        <v>207</v>
      </c>
      <c r="D113" s="159"/>
      <c r="E113" s="160">
        <v>1.5625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125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94" t="s">
        <v>208</v>
      </c>
      <c r="D114" s="159"/>
      <c r="E114" s="160">
        <v>-1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125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95" t="s">
        <v>129</v>
      </c>
      <c r="D115" s="161"/>
      <c r="E115" s="162">
        <v>0.5625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125</v>
      </c>
      <c r="AH115" s="149">
        <v>1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6">
        <v>19</v>
      </c>
      <c r="B116" s="177" t="s">
        <v>214</v>
      </c>
      <c r="C116" s="193" t="s">
        <v>215</v>
      </c>
      <c r="D116" s="178" t="s">
        <v>216</v>
      </c>
      <c r="E116" s="179">
        <v>4</v>
      </c>
      <c r="F116" s="180"/>
      <c r="G116" s="181">
        <f>ROUND(E116*F116,2)</f>
        <v>0</v>
      </c>
      <c r="H116" s="180"/>
      <c r="I116" s="181">
        <f>ROUND(E116*H116,2)</f>
        <v>0</v>
      </c>
      <c r="J116" s="180"/>
      <c r="K116" s="181">
        <f>ROUND(E116*J116,2)</f>
        <v>0</v>
      </c>
      <c r="L116" s="181">
        <v>21</v>
      </c>
      <c r="M116" s="181">
        <f>G116*(1+L116/100)</f>
        <v>0</v>
      </c>
      <c r="N116" s="181">
        <v>3.6000000000000002E-4</v>
      </c>
      <c r="O116" s="181">
        <f>ROUND(E116*N116,2)</f>
        <v>0</v>
      </c>
      <c r="P116" s="181">
        <v>0</v>
      </c>
      <c r="Q116" s="181">
        <f>ROUND(E116*P116,2)</f>
        <v>0</v>
      </c>
      <c r="R116" s="181"/>
      <c r="S116" s="181" t="s">
        <v>121</v>
      </c>
      <c r="T116" s="182" t="s">
        <v>121</v>
      </c>
      <c r="U116" s="158">
        <v>0.43</v>
      </c>
      <c r="V116" s="158">
        <f>ROUND(E116*U116,2)</f>
        <v>1.72</v>
      </c>
      <c r="W116" s="158"/>
      <c r="X116" s="158" t="s">
        <v>122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123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94" t="s">
        <v>174</v>
      </c>
      <c r="D117" s="159"/>
      <c r="E117" s="160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125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94" t="s">
        <v>217</v>
      </c>
      <c r="D118" s="159"/>
      <c r="E118" s="160">
        <v>4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125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95" t="s">
        <v>129</v>
      </c>
      <c r="D119" s="161"/>
      <c r="E119" s="162">
        <v>4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125</v>
      </c>
      <c r="AH119" s="149">
        <v>1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x14ac:dyDescent="0.2">
      <c r="A120" s="170" t="s">
        <v>116</v>
      </c>
      <c r="B120" s="171" t="s">
        <v>74</v>
      </c>
      <c r="C120" s="192" t="s">
        <v>75</v>
      </c>
      <c r="D120" s="172"/>
      <c r="E120" s="173"/>
      <c r="F120" s="174"/>
      <c r="G120" s="174">
        <f>SUMIF(AG121:AG138,"&lt;&gt;NOR",G121:G138)</f>
        <v>0</v>
      </c>
      <c r="H120" s="174"/>
      <c r="I120" s="174">
        <f>SUM(I121:I138)</f>
        <v>0</v>
      </c>
      <c r="J120" s="174"/>
      <c r="K120" s="174">
        <f>SUM(K121:K138)</f>
        <v>0</v>
      </c>
      <c r="L120" s="174"/>
      <c r="M120" s="174">
        <f>SUM(M121:M138)</f>
        <v>0</v>
      </c>
      <c r="N120" s="174"/>
      <c r="O120" s="174">
        <f>SUM(O121:O138)</f>
        <v>0.13</v>
      </c>
      <c r="P120" s="174"/>
      <c r="Q120" s="174">
        <f>SUM(Q121:Q138)</f>
        <v>0</v>
      </c>
      <c r="R120" s="174"/>
      <c r="S120" s="174"/>
      <c r="T120" s="175"/>
      <c r="U120" s="169"/>
      <c r="V120" s="169">
        <f>SUM(V121:V138)</f>
        <v>2.3000000000000003</v>
      </c>
      <c r="W120" s="169"/>
      <c r="X120" s="169"/>
      <c r="AG120" t="s">
        <v>117</v>
      </c>
    </row>
    <row r="121" spans="1:60" outlineLevel="1" x14ac:dyDescent="0.2">
      <c r="A121" s="176">
        <v>20</v>
      </c>
      <c r="B121" s="177" t="s">
        <v>218</v>
      </c>
      <c r="C121" s="193" t="s">
        <v>219</v>
      </c>
      <c r="D121" s="178" t="s">
        <v>169</v>
      </c>
      <c r="E121" s="179">
        <v>2.7</v>
      </c>
      <c r="F121" s="180"/>
      <c r="G121" s="181">
        <f>ROUND(E121*F121,2)</f>
        <v>0</v>
      </c>
      <c r="H121" s="180"/>
      <c r="I121" s="181">
        <f>ROUND(E121*H121,2)</f>
        <v>0</v>
      </c>
      <c r="J121" s="180"/>
      <c r="K121" s="181">
        <f>ROUND(E121*J121,2)</f>
        <v>0</v>
      </c>
      <c r="L121" s="181">
        <v>21</v>
      </c>
      <c r="M121" s="181">
        <f>G121*(1+L121/100)</f>
        <v>0</v>
      </c>
      <c r="N121" s="181">
        <v>0</v>
      </c>
      <c r="O121" s="181">
        <f>ROUND(E121*N121,2)</f>
        <v>0</v>
      </c>
      <c r="P121" s="181">
        <v>0</v>
      </c>
      <c r="Q121" s="181">
        <f>ROUND(E121*P121,2)</f>
        <v>0</v>
      </c>
      <c r="R121" s="181"/>
      <c r="S121" s="181" t="s">
        <v>121</v>
      </c>
      <c r="T121" s="182" t="s">
        <v>121</v>
      </c>
      <c r="U121" s="158">
        <v>0.125</v>
      </c>
      <c r="V121" s="158">
        <f>ROUND(E121*U121,2)</f>
        <v>0.34</v>
      </c>
      <c r="W121" s="158"/>
      <c r="X121" s="158" t="s">
        <v>122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123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94" t="s">
        <v>220</v>
      </c>
      <c r="D122" s="159"/>
      <c r="E122" s="160">
        <v>2.7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125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95" t="s">
        <v>129</v>
      </c>
      <c r="D123" s="161"/>
      <c r="E123" s="162">
        <v>2.7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125</v>
      </c>
      <c r="AH123" s="149">
        <v>1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76">
        <v>21</v>
      </c>
      <c r="B124" s="177" t="s">
        <v>221</v>
      </c>
      <c r="C124" s="193" t="s">
        <v>222</v>
      </c>
      <c r="D124" s="178" t="s">
        <v>169</v>
      </c>
      <c r="E124" s="179">
        <v>2.7</v>
      </c>
      <c r="F124" s="180"/>
      <c r="G124" s="181">
        <f>ROUND(E124*F124,2)</f>
        <v>0</v>
      </c>
      <c r="H124" s="180"/>
      <c r="I124" s="181">
        <f>ROUND(E124*H124,2)</f>
        <v>0</v>
      </c>
      <c r="J124" s="180"/>
      <c r="K124" s="181">
        <f>ROUND(E124*J124,2)</f>
        <v>0</v>
      </c>
      <c r="L124" s="181">
        <v>21</v>
      </c>
      <c r="M124" s="181">
        <f>G124*(1+L124/100)</f>
        <v>0</v>
      </c>
      <c r="N124" s="181">
        <v>7.6000000000000004E-4</v>
      </c>
      <c r="O124" s="181">
        <f>ROUND(E124*N124,2)</f>
        <v>0</v>
      </c>
      <c r="P124" s="181">
        <v>0</v>
      </c>
      <c r="Q124" s="181">
        <f>ROUND(E124*P124,2)</f>
        <v>0</v>
      </c>
      <c r="R124" s="181"/>
      <c r="S124" s="181" t="s">
        <v>121</v>
      </c>
      <c r="T124" s="182" t="s">
        <v>121</v>
      </c>
      <c r="U124" s="158">
        <v>0.311</v>
      </c>
      <c r="V124" s="158">
        <f>ROUND(E124*U124,2)</f>
        <v>0.84</v>
      </c>
      <c r="W124" s="158"/>
      <c r="X124" s="158" t="s">
        <v>122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123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194" t="s">
        <v>220</v>
      </c>
      <c r="D125" s="159"/>
      <c r="E125" s="160">
        <v>2.7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125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195" t="s">
        <v>129</v>
      </c>
      <c r="D126" s="161"/>
      <c r="E126" s="162">
        <v>2.7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125</v>
      </c>
      <c r="AH126" s="149">
        <v>1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76">
        <v>22</v>
      </c>
      <c r="B127" s="177" t="s">
        <v>223</v>
      </c>
      <c r="C127" s="193" t="s">
        <v>224</v>
      </c>
      <c r="D127" s="178" t="s">
        <v>183</v>
      </c>
      <c r="E127" s="179">
        <v>1</v>
      </c>
      <c r="F127" s="180"/>
      <c r="G127" s="181">
        <f>ROUND(E127*F127,2)</f>
        <v>0</v>
      </c>
      <c r="H127" s="180"/>
      <c r="I127" s="181">
        <f>ROUND(E127*H127,2)</f>
        <v>0</v>
      </c>
      <c r="J127" s="180"/>
      <c r="K127" s="181">
        <f>ROUND(E127*J127,2)</f>
        <v>0</v>
      </c>
      <c r="L127" s="181">
        <v>21</v>
      </c>
      <c r="M127" s="181">
        <f>G127*(1+L127/100)</f>
        <v>0</v>
      </c>
      <c r="N127" s="181">
        <v>0.11840000000000001</v>
      </c>
      <c r="O127" s="181">
        <f>ROUND(E127*N127,2)</f>
        <v>0.12</v>
      </c>
      <c r="P127" s="181">
        <v>0</v>
      </c>
      <c r="Q127" s="181">
        <f>ROUND(E127*P127,2)</f>
        <v>0</v>
      </c>
      <c r="R127" s="181"/>
      <c r="S127" s="181" t="s">
        <v>121</v>
      </c>
      <c r="T127" s="182" t="s">
        <v>121</v>
      </c>
      <c r="U127" s="158">
        <v>0.91800000000000004</v>
      </c>
      <c r="V127" s="158">
        <f>ROUND(E127*U127,2)</f>
        <v>0.92</v>
      </c>
      <c r="W127" s="158"/>
      <c r="X127" s="158" t="s">
        <v>122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133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94" t="s">
        <v>225</v>
      </c>
      <c r="D128" s="159"/>
      <c r="E128" s="160">
        <v>1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125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76">
        <v>23</v>
      </c>
      <c r="B129" s="177" t="s">
        <v>226</v>
      </c>
      <c r="C129" s="193" t="s">
        <v>227</v>
      </c>
      <c r="D129" s="178" t="s">
        <v>183</v>
      </c>
      <c r="E129" s="179">
        <v>1</v>
      </c>
      <c r="F129" s="180"/>
      <c r="G129" s="181">
        <f>ROUND(E129*F129,2)</f>
        <v>0</v>
      </c>
      <c r="H129" s="180"/>
      <c r="I129" s="181">
        <f>ROUND(E129*H129,2)</f>
        <v>0</v>
      </c>
      <c r="J129" s="180"/>
      <c r="K129" s="181">
        <f>ROUND(E129*J129,2)</f>
        <v>0</v>
      </c>
      <c r="L129" s="181">
        <v>21</v>
      </c>
      <c r="M129" s="181">
        <f>G129*(1+L129/100)</f>
        <v>0</v>
      </c>
      <c r="N129" s="181">
        <v>0</v>
      </c>
      <c r="O129" s="181">
        <f>ROUND(E129*N129,2)</f>
        <v>0</v>
      </c>
      <c r="P129" s="181">
        <v>0</v>
      </c>
      <c r="Q129" s="181">
        <f>ROUND(E129*P129,2)</f>
        <v>0</v>
      </c>
      <c r="R129" s="181" t="s">
        <v>155</v>
      </c>
      <c r="S129" s="181" t="s">
        <v>121</v>
      </c>
      <c r="T129" s="182" t="s">
        <v>121</v>
      </c>
      <c r="U129" s="158">
        <v>0</v>
      </c>
      <c r="V129" s="158">
        <f>ROUND(E129*U129,2)</f>
        <v>0</v>
      </c>
      <c r="W129" s="158"/>
      <c r="X129" s="158" t="s">
        <v>156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228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275" t="s">
        <v>229</v>
      </c>
      <c r="D130" s="276"/>
      <c r="E130" s="276"/>
      <c r="F130" s="276"/>
      <c r="G130" s="276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143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194" t="s">
        <v>225</v>
      </c>
      <c r="D131" s="159"/>
      <c r="E131" s="160">
        <v>1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125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ht="22.5" outlineLevel="1" x14ac:dyDescent="0.2">
      <c r="A132" s="176">
        <v>24</v>
      </c>
      <c r="B132" s="177" t="s">
        <v>230</v>
      </c>
      <c r="C132" s="193" t="s">
        <v>231</v>
      </c>
      <c r="D132" s="178" t="s">
        <v>183</v>
      </c>
      <c r="E132" s="179">
        <v>1</v>
      </c>
      <c r="F132" s="180"/>
      <c r="G132" s="181">
        <f>ROUND(E132*F132,2)</f>
        <v>0</v>
      </c>
      <c r="H132" s="180"/>
      <c r="I132" s="181">
        <f>ROUND(E132*H132,2)</f>
        <v>0</v>
      </c>
      <c r="J132" s="180"/>
      <c r="K132" s="181">
        <f>ROUND(E132*J132,2)</f>
        <v>0</v>
      </c>
      <c r="L132" s="181">
        <v>21</v>
      </c>
      <c r="M132" s="181">
        <f>G132*(1+L132/100)</f>
        <v>0</v>
      </c>
      <c r="N132" s="181">
        <v>0</v>
      </c>
      <c r="O132" s="181">
        <f>ROUND(E132*N132,2)</f>
        <v>0</v>
      </c>
      <c r="P132" s="181">
        <v>0</v>
      </c>
      <c r="Q132" s="181">
        <f>ROUND(E132*P132,2)</f>
        <v>0</v>
      </c>
      <c r="R132" s="181" t="s">
        <v>155</v>
      </c>
      <c r="S132" s="181" t="s">
        <v>121</v>
      </c>
      <c r="T132" s="182" t="s">
        <v>121</v>
      </c>
      <c r="U132" s="158">
        <v>0</v>
      </c>
      <c r="V132" s="158">
        <f>ROUND(E132*U132,2)</f>
        <v>0</v>
      </c>
      <c r="W132" s="158"/>
      <c r="X132" s="158" t="s">
        <v>156</v>
      </c>
      <c r="Y132" s="149"/>
      <c r="Z132" s="149"/>
      <c r="AA132" s="149"/>
      <c r="AB132" s="149"/>
      <c r="AC132" s="149"/>
      <c r="AD132" s="149"/>
      <c r="AE132" s="149"/>
      <c r="AF132" s="149"/>
      <c r="AG132" s="149" t="s">
        <v>228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275" t="s">
        <v>232</v>
      </c>
      <c r="D133" s="276"/>
      <c r="E133" s="276"/>
      <c r="F133" s="276"/>
      <c r="G133" s="276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143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194" t="s">
        <v>225</v>
      </c>
      <c r="D134" s="159"/>
      <c r="E134" s="160">
        <v>1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125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ht="22.5" outlineLevel="1" x14ac:dyDescent="0.2">
      <c r="A135" s="176">
        <v>25</v>
      </c>
      <c r="B135" s="177" t="s">
        <v>233</v>
      </c>
      <c r="C135" s="193" t="s">
        <v>234</v>
      </c>
      <c r="D135" s="178" t="s">
        <v>183</v>
      </c>
      <c r="E135" s="179">
        <v>1</v>
      </c>
      <c r="F135" s="180"/>
      <c r="G135" s="181">
        <f>ROUND(E135*F135,2)</f>
        <v>0</v>
      </c>
      <c r="H135" s="180"/>
      <c r="I135" s="181">
        <f>ROUND(E135*H135,2)</f>
        <v>0</v>
      </c>
      <c r="J135" s="180"/>
      <c r="K135" s="181">
        <f>ROUND(E135*J135,2)</f>
        <v>0</v>
      </c>
      <c r="L135" s="181">
        <v>21</v>
      </c>
      <c r="M135" s="181">
        <f>G135*(1+L135/100)</f>
        <v>0</v>
      </c>
      <c r="N135" s="181">
        <v>0</v>
      </c>
      <c r="O135" s="181">
        <f>ROUND(E135*N135,2)</f>
        <v>0</v>
      </c>
      <c r="P135" s="181">
        <v>0</v>
      </c>
      <c r="Q135" s="181">
        <f>ROUND(E135*P135,2)</f>
        <v>0</v>
      </c>
      <c r="R135" s="181"/>
      <c r="S135" s="181" t="s">
        <v>121</v>
      </c>
      <c r="T135" s="182" t="s">
        <v>121</v>
      </c>
      <c r="U135" s="158">
        <v>0.2</v>
      </c>
      <c r="V135" s="158">
        <f>ROUND(E135*U135,2)</f>
        <v>0.2</v>
      </c>
      <c r="W135" s="158"/>
      <c r="X135" s="158" t="s">
        <v>122</v>
      </c>
      <c r="Y135" s="149"/>
      <c r="Z135" s="149"/>
      <c r="AA135" s="149"/>
      <c r="AB135" s="149"/>
      <c r="AC135" s="149"/>
      <c r="AD135" s="149"/>
      <c r="AE135" s="149"/>
      <c r="AF135" s="149"/>
      <c r="AG135" s="149" t="s">
        <v>133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194" t="s">
        <v>225</v>
      </c>
      <c r="D136" s="159"/>
      <c r="E136" s="160">
        <v>1</v>
      </c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125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76">
        <v>26</v>
      </c>
      <c r="B137" s="177" t="s">
        <v>235</v>
      </c>
      <c r="C137" s="193" t="s">
        <v>236</v>
      </c>
      <c r="D137" s="178" t="s">
        <v>183</v>
      </c>
      <c r="E137" s="179">
        <v>1</v>
      </c>
      <c r="F137" s="180"/>
      <c r="G137" s="181">
        <f>ROUND(E137*F137,2)</f>
        <v>0</v>
      </c>
      <c r="H137" s="180"/>
      <c r="I137" s="181">
        <f>ROUND(E137*H137,2)</f>
        <v>0</v>
      </c>
      <c r="J137" s="180"/>
      <c r="K137" s="181">
        <f>ROUND(E137*J137,2)</f>
        <v>0</v>
      </c>
      <c r="L137" s="181">
        <v>21</v>
      </c>
      <c r="M137" s="181">
        <f>G137*(1+L137/100)</f>
        <v>0</v>
      </c>
      <c r="N137" s="181">
        <v>5.1000000000000004E-3</v>
      </c>
      <c r="O137" s="181">
        <f>ROUND(E137*N137,2)</f>
        <v>0.01</v>
      </c>
      <c r="P137" s="181">
        <v>0</v>
      </c>
      <c r="Q137" s="181">
        <f>ROUND(E137*P137,2)</f>
        <v>0</v>
      </c>
      <c r="R137" s="181" t="s">
        <v>155</v>
      </c>
      <c r="S137" s="181" t="s">
        <v>121</v>
      </c>
      <c r="T137" s="182" t="s">
        <v>121</v>
      </c>
      <c r="U137" s="158">
        <v>0</v>
      </c>
      <c r="V137" s="158">
        <f>ROUND(E137*U137,2)</f>
        <v>0</v>
      </c>
      <c r="W137" s="158"/>
      <c r="X137" s="158" t="s">
        <v>156</v>
      </c>
      <c r="Y137" s="149"/>
      <c r="Z137" s="149"/>
      <c r="AA137" s="149"/>
      <c r="AB137" s="149"/>
      <c r="AC137" s="149"/>
      <c r="AD137" s="149"/>
      <c r="AE137" s="149"/>
      <c r="AF137" s="149"/>
      <c r="AG137" s="149" t="s">
        <v>228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194" t="s">
        <v>225</v>
      </c>
      <c r="D138" s="159"/>
      <c r="E138" s="160">
        <v>1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125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ht="25.5" x14ac:dyDescent="0.2">
      <c r="A139" s="170" t="s">
        <v>116</v>
      </c>
      <c r="B139" s="171" t="s">
        <v>76</v>
      </c>
      <c r="C139" s="192" t="s">
        <v>77</v>
      </c>
      <c r="D139" s="172"/>
      <c r="E139" s="173"/>
      <c r="F139" s="174"/>
      <c r="G139" s="174">
        <f>SUMIF(AG140:AG143,"&lt;&gt;NOR",G140:G143)</f>
        <v>0</v>
      </c>
      <c r="H139" s="174"/>
      <c r="I139" s="174">
        <f>SUM(I140:I143)</f>
        <v>0</v>
      </c>
      <c r="J139" s="174"/>
      <c r="K139" s="174">
        <f>SUM(K140:K143)</f>
        <v>0</v>
      </c>
      <c r="L139" s="174"/>
      <c r="M139" s="174">
        <f>SUM(M140:M143)</f>
        <v>0</v>
      </c>
      <c r="N139" s="174"/>
      <c r="O139" s="174">
        <f>SUM(O140:O143)</f>
        <v>0</v>
      </c>
      <c r="P139" s="174"/>
      <c r="Q139" s="174">
        <f>SUM(Q140:Q143)</f>
        <v>0</v>
      </c>
      <c r="R139" s="174"/>
      <c r="S139" s="174"/>
      <c r="T139" s="175"/>
      <c r="U139" s="169"/>
      <c r="V139" s="169">
        <f>SUM(V140:V143)</f>
        <v>7.65</v>
      </c>
      <c r="W139" s="169"/>
      <c r="X139" s="169"/>
      <c r="AG139" t="s">
        <v>117</v>
      </c>
    </row>
    <row r="140" spans="1:60" outlineLevel="1" x14ac:dyDescent="0.2">
      <c r="A140" s="176">
        <v>27</v>
      </c>
      <c r="B140" s="177" t="s">
        <v>237</v>
      </c>
      <c r="C140" s="193" t="s">
        <v>238</v>
      </c>
      <c r="D140" s="178" t="s">
        <v>169</v>
      </c>
      <c r="E140" s="179">
        <v>55</v>
      </c>
      <c r="F140" s="180"/>
      <c r="G140" s="181">
        <f>ROUND(E140*F140,2)</f>
        <v>0</v>
      </c>
      <c r="H140" s="180"/>
      <c r="I140" s="181">
        <f>ROUND(E140*H140,2)</f>
        <v>0</v>
      </c>
      <c r="J140" s="180"/>
      <c r="K140" s="181">
        <f>ROUND(E140*J140,2)</f>
        <v>0</v>
      </c>
      <c r="L140" s="181">
        <v>21</v>
      </c>
      <c r="M140" s="181">
        <f>G140*(1+L140/100)</f>
        <v>0</v>
      </c>
      <c r="N140" s="181">
        <v>0</v>
      </c>
      <c r="O140" s="181">
        <f>ROUND(E140*N140,2)</f>
        <v>0</v>
      </c>
      <c r="P140" s="181">
        <v>0</v>
      </c>
      <c r="Q140" s="181">
        <f>ROUND(E140*P140,2)</f>
        <v>0</v>
      </c>
      <c r="R140" s="181"/>
      <c r="S140" s="181" t="s">
        <v>121</v>
      </c>
      <c r="T140" s="182" t="s">
        <v>121</v>
      </c>
      <c r="U140" s="158">
        <v>0.13900000000000001</v>
      </c>
      <c r="V140" s="158">
        <f>ROUND(E140*U140,2)</f>
        <v>7.65</v>
      </c>
      <c r="W140" s="158"/>
      <c r="X140" s="158" t="s">
        <v>122</v>
      </c>
      <c r="Y140" s="149"/>
      <c r="Z140" s="149"/>
      <c r="AA140" s="149"/>
      <c r="AB140" s="149"/>
      <c r="AC140" s="149"/>
      <c r="AD140" s="149"/>
      <c r="AE140" s="149"/>
      <c r="AF140" s="149"/>
      <c r="AG140" s="149" t="s">
        <v>123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ht="22.5" outlineLevel="1" x14ac:dyDescent="0.2">
      <c r="A141" s="156"/>
      <c r="B141" s="157"/>
      <c r="C141" s="275" t="s">
        <v>239</v>
      </c>
      <c r="D141" s="276"/>
      <c r="E141" s="276"/>
      <c r="F141" s="276"/>
      <c r="G141" s="276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143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83" t="str">
        <f>C141</f>
        <v>Položka je určena pro vyčištění ostatních objektů (např. kanálů, zásobníků, kůlen apod.) - vynesení zbytků stavebního rumu, kropení a 2 x zametení podlah, oprášení stěn a výplní otvorů.</v>
      </c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194" t="s">
        <v>240</v>
      </c>
      <c r="D142" s="159"/>
      <c r="E142" s="160">
        <v>55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125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195" t="s">
        <v>129</v>
      </c>
      <c r="D143" s="161"/>
      <c r="E143" s="162">
        <v>55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125</v>
      </c>
      <c r="AH143" s="149">
        <v>1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x14ac:dyDescent="0.2">
      <c r="A144" s="170" t="s">
        <v>116</v>
      </c>
      <c r="B144" s="171" t="s">
        <v>78</v>
      </c>
      <c r="C144" s="192" t="s">
        <v>79</v>
      </c>
      <c r="D144" s="172"/>
      <c r="E144" s="173"/>
      <c r="F144" s="174"/>
      <c r="G144" s="174">
        <f>SUMIF(AG145:AG148,"&lt;&gt;NOR",G145:G148)</f>
        <v>0</v>
      </c>
      <c r="H144" s="174"/>
      <c r="I144" s="174">
        <f>SUM(I145:I148)</f>
        <v>0</v>
      </c>
      <c r="J144" s="174"/>
      <c r="K144" s="174">
        <f>SUM(K145:K148)</f>
        <v>0</v>
      </c>
      <c r="L144" s="174"/>
      <c r="M144" s="174">
        <f>SUM(M145:M148)</f>
        <v>0</v>
      </c>
      <c r="N144" s="174"/>
      <c r="O144" s="174">
        <f>SUM(O145:O148)</f>
        <v>0</v>
      </c>
      <c r="P144" s="174"/>
      <c r="Q144" s="174">
        <f>SUM(Q145:Q148)</f>
        <v>3.13</v>
      </c>
      <c r="R144" s="174"/>
      <c r="S144" s="174"/>
      <c r="T144" s="175"/>
      <c r="U144" s="169"/>
      <c r="V144" s="169">
        <f>SUM(V145:V148)</f>
        <v>10.06</v>
      </c>
      <c r="W144" s="169"/>
      <c r="X144" s="169"/>
      <c r="AG144" t="s">
        <v>117</v>
      </c>
    </row>
    <row r="145" spans="1:60" outlineLevel="1" x14ac:dyDescent="0.2">
      <c r="A145" s="176">
        <v>28</v>
      </c>
      <c r="B145" s="177" t="s">
        <v>241</v>
      </c>
      <c r="C145" s="193" t="s">
        <v>242</v>
      </c>
      <c r="D145" s="178" t="s">
        <v>120</v>
      </c>
      <c r="E145" s="179">
        <v>1.5625</v>
      </c>
      <c r="F145" s="180"/>
      <c r="G145" s="181">
        <f>ROUND(E145*F145,2)</f>
        <v>0</v>
      </c>
      <c r="H145" s="180"/>
      <c r="I145" s="181">
        <f>ROUND(E145*H145,2)</f>
        <v>0</v>
      </c>
      <c r="J145" s="180"/>
      <c r="K145" s="181">
        <f>ROUND(E145*J145,2)</f>
        <v>0</v>
      </c>
      <c r="L145" s="181">
        <v>21</v>
      </c>
      <c r="M145" s="181">
        <f>G145*(1+L145/100)</f>
        <v>0</v>
      </c>
      <c r="N145" s="181">
        <v>0</v>
      </c>
      <c r="O145" s="181">
        <f>ROUND(E145*N145,2)</f>
        <v>0</v>
      </c>
      <c r="P145" s="181">
        <v>2</v>
      </c>
      <c r="Q145" s="181">
        <f>ROUND(E145*P145,2)</f>
        <v>3.13</v>
      </c>
      <c r="R145" s="181"/>
      <c r="S145" s="181" t="s">
        <v>121</v>
      </c>
      <c r="T145" s="182" t="s">
        <v>121</v>
      </c>
      <c r="U145" s="158">
        <v>6.4359999999999999</v>
      </c>
      <c r="V145" s="158">
        <f>ROUND(E145*U145,2)</f>
        <v>10.06</v>
      </c>
      <c r="W145" s="158"/>
      <c r="X145" s="158" t="s">
        <v>122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123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194" t="s">
        <v>243</v>
      </c>
      <c r="D146" s="159"/>
      <c r="E146" s="160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125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/>
      <c r="B147" s="157"/>
      <c r="C147" s="194" t="s">
        <v>244</v>
      </c>
      <c r="D147" s="159"/>
      <c r="E147" s="160">
        <v>1.5625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125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195" t="s">
        <v>129</v>
      </c>
      <c r="D148" s="161"/>
      <c r="E148" s="162">
        <v>1.5625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125</v>
      </c>
      <c r="AH148" s="149">
        <v>1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70" t="s">
        <v>116</v>
      </c>
      <c r="B149" s="171" t="s">
        <v>80</v>
      </c>
      <c r="C149" s="192" t="s">
        <v>81</v>
      </c>
      <c r="D149" s="172"/>
      <c r="E149" s="173"/>
      <c r="F149" s="174"/>
      <c r="G149" s="174">
        <f>SUMIF(AG150:AG150,"&lt;&gt;NOR",G150:G150)</f>
        <v>0</v>
      </c>
      <c r="H149" s="174"/>
      <c r="I149" s="174">
        <f>SUM(I150:I150)</f>
        <v>0</v>
      </c>
      <c r="J149" s="174"/>
      <c r="K149" s="174">
        <f>SUM(K150:K150)</f>
        <v>0</v>
      </c>
      <c r="L149" s="174"/>
      <c r="M149" s="174">
        <f>SUM(M150:M150)</f>
        <v>0</v>
      </c>
      <c r="N149" s="174"/>
      <c r="O149" s="174">
        <f>SUM(O150:O150)</f>
        <v>0</v>
      </c>
      <c r="P149" s="174"/>
      <c r="Q149" s="174">
        <f>SUM(Q150:Q150)</f>
        <v>0</v>
      </c>
      <c r="R149" s="174"/>
      <c r="S149" s="174"/>
      <c r="T149" s="175"/>
      <c r="U149" s="169"/>
      <c r="V149" s="169">
        <f>SUM(V150:V150)</f>
        <v>2.93</v>
      </c>
      <c r="W149" s="169"/>
      <c r="X149" s="169"/>
      <c r="AG149" t="s">
        <v>117</v>
      </c>
    </row>
    <row r="150" spans="1:60" outlineLevel="1" x14ac:dyDescent="0.2">
      <c r="A150" s="184">
        <v>29</v>
      </c>
      <c r="B150" s="185" t="s">
        <v>245</v>
      </c>
      <c r="C150" s="200" t="s">
        <v>246</v>
      </c>
      <c r="D150" s="186" t="s">
        <v>154</v>
      </c>
      <c r="E150" s="187">
        <v>7.52271</v>
      </c>
      <c r="F150" s="188"/>
      <c r="G150" s="189">
        <f>ROUND(E150*F150,2)</f>
        <v>0</v>
      </c>
      <c r="H150" s="188"/>
      <c r="I150" s="189">
        <f>ROUND(E150*H150,2)</f>
        <v>0</v>
      </c>
      <c r="J150" s="188"/>
      <c r="K150" s="189">
        <f>ROUND(E150*J150,2)</f>
        <v>0</v>
      </c>
      <c r="L150" s="189">
        <v>21</v>
      </c>
      <c r="M150" s="189">
        <f>G150*(1+L150/100)</f>
        <v>0</v>
      </c>
      <c r="N150" s="189">
        <v>0</v>
      </c>
      <c r="O150" s="189">
        <f>ROUND(E150*N150,2)</f>
        <v>0</v>
      </c>
      <c r="P150" s="189">
        <v>0</v>
      </c>
      <c r="Q150" s="189">
        <f>ROUND(E150*P150,2)</f>
        <v>0</v>
      </c>
      <c r="R150" s="189"/>
      <c r="S150" s="189" t="s">
        <v>121</v>
      </c>
      <c r="T150" s="190" t="s">
        <v>121</v>
      </c>
      <c r="U150" s="158">
        <v>0.39</v>
      </c>
      <c r="V150" s="158">
        <f>ROUND(E150*U150,2)</f>
        <v>2.93</v>
      </c>
      <c r="W150" s="158"/>
      <c r="X150" s="158" t="s">
        <v>247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248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x14ac:dyDescent="0.2">
      <c r="A151" s="170" t="s">
        <v>116</v>
      </c>
      <c r="B151" s="171" t="s">
        <v>87</v>
      </c>
      <c r="C151" s="192" t="s">
        <v>88</v>
      </c>
      <c r="D151" s="172"/>
      <c r="E151" s="173"/>
      <c r="F151" s="174"/>
      <c r="G151" s="174">
        <f>SUMIF(AG152:AG159,"&lt;&gt;NOR",G152:G159)</f>
        <v>0</v>
      </c>
      <c r="H151" s="174"/>
      <c r="I151" s="174">
        <f>SUM(I152:I159)</f>
        <v>0</v>
      </c>
      <c r="J151" s="174"/>
      <c r="K151" s="174">
        <f>SUM(K152:K159)</f>
        <v>0</v>
      </c>
      <c r="L151" s="174"/>
      <c r="M151" s="174">
        <f>SUM(M152:M159)</f>
        <v>0</v>
      </c>
      <c r="N151" s="174"/>
      <c r="O151" s="174">
        <f>SUM(O152:O159)</f>
        <v>0</v>
      </c>
      <c r="P151" s="174"/>
      <c r="Q151" s="174">
        <f>SUM(Q152:Q159)</f>
        <v>0</v>
      </c>
      <c r="R151" s="174"/>
      <c r="S151" s="174"/>
      <c r="T151" s="175"/>
      <c r="U151" s="169"/>
      <c r="V151" s="169">
        <f>SUM(V152:V159)</f>
        <v>35.589999999999996</v>
      </c>
      <c r="W151" s="169"/>
      <c r="X151" s="169"/>
      <c r="AG151" t="s">
        <v>117</v>
      </c>
    </row>
    <row r="152" spans="1:60" outlineLevel="1" x14ac:dyDescent="0.2">
      <c r="A152" s="176">
        <v>30</v>
      </c>
      <c r="B152" s="177" t="s">
        <v>249</v>
      </c>
      <c r="C152" s="193" t="s">
        <v>250</v>
      </c>
      <c r="D152" s="178" t="s">
        <v>154</v>
      </c>
      <c r="E152" s="179">
        <v>7.4956300000000002</v>
      </c>
      <c r="F152" s="180"/>
      <c r="G152" s="181">
        <f>ROUND(E152*F152,2)</f>
        <v>0</v>
      </c>
      <c r="H152" s="180"/>
      <c r="I152" s="181">
        <f>ROUND(E152*H152,2)</f>
        <v>0</v>
      </c>
      <c r="J152" s="180"/>
      <c r="K152" s="181">
        <f>ROUND(E152*J152,2)</f>
        <v>0</v>
      </c>
      <c r="L152" s="181">
        <v>21</v>
      </c>
      <c r="M152" s="181">
        <f>G152*(1+L152/100)</f>
        <v>0</v>
      </c>
      <c r="N152" s="181">
        <v>0</v>
      </c>
      <c r="O152" s="181">
        <f>ROUND(E152*N152,2)</f>
        <v>0</v>
      </c>
      <c r="P152" s="181">
        <v>0</v>
      </c>
      <c r="Q152" s="181">
        <f>ROUND(E152*P152,2)</f>
        <v>0</v>
      </c>
      <c r="R152" s="181"/>
      <c r="S152" s="181" t="s">
        <v>121</v>
      </c>
      <c r="T152" s="182" t="s">
        <v>121</v>
      </c>
      <c r="U152" s="158">
        <v>0.752</v>
      </c>
      <c r="V152" s="158">
        <f>ROUND(E152*U152,2)</f>
        <v>5.64</v>
      </c>
      <c r="W152" s="158"/>
      <c r="X152" s="158" t="s">
        <v>251</v>
      </c>
      <c r="Y152" s="149"/>
      <c r="Z152" s="149"/>
      <c r="AA152" s="149"/>
      <c r="AB152" s="149"/>
      <c r="AC152" s="149"/>
      <c r="AD152" s="149"/>
      <c r="AE152" s="149"/>
      <c r="AF152" s="149"/>
      <c r="AG152" s="149" t="s">
        <v>252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ht="22.5" outlineLevel="1" x14ac:dyDescent="0.2">
      <c r="A153" s="156"/>
      <c r="B153" s="157"/>
      <c r="C153" s="275" t="s">
        <v>253</v>
      </c>
      <c r="D153" s="276"/>
      <c r="E153" s="276"/>
      <c r="F153" s="276"/>
      <c r="G153" s="276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143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83" t="str">
        <f>C153</f>
        <v>S naložením suti nebo vybouraných hmot do dopravního prostředku a na jejich vyložením, popřípadě přeložením na normální dopravní prostředek.</v>
      </c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84">
        <v>31</v>
      </c>
      <c r="B154" s="185" t="s">
        <v>254</v>
      </c>
      <c r="C154" s="200" t="s">
        <v>255</v>
      </c>
      <c r="D154" s="186" t="s">
        <v>154</v>
      </c>
      <c r="E154" s="187">
        <v>67.460629999999995</v>
      </c>
      <c r="F154" s="188"/>
      <c r="G154" s="189">
        <f>ROUND(E154*F154,2)</f>
        <v>0</v>
      </c>
      <c r="H154" s="188"/>
      <c r="I154" s="189">
        <f>ROUND(E154*H154,2)</f>
        <v>0</v>
      </c>
      <c r="J154" s="188"/>
      <c r="K154" s="189">
        <f>ROUND(E154*J154,2)</f>
        <v>0</v>
      </c>
      <c r="L154" s="189">
        <v>21</v>
      </c>
      <c r="M154" s="189">
        <f>G154*(1+L154/100)</f>
        <v>0</v>
      </c>
      <c r="N154" s="189">
        <v>0</v>
      </c>
      <c r="O154" s="189">
        <f>ROUND(E154*N154,2)</f>
        <v>0</v>
      </c>
      <c r="P154" s="189">
        <v>0</v>
      </c>
      <c r="Q154" s="189">
        <f>ROUND(E154*P154,2)</f>
        <v>0</v>
      </c>
      <c r="R154" s="189"/>
      <c r="S154" s="189" t="s">
        <v>121</v>
      </c>
      <c r="T154" s="190" t="s">
        <v>121</v>
      </c>
      <c r="U154" s="158">
        <v>0.36</v>
      </c>
      <c r="V154" s="158">
        <f>ROUND(E154*U154,2)</f>
        <v>24.29</v>
      </c>
      <c r="W154" s="158"/>
      <c r="X154" s="158" t="s">
        <v>251</v>
      </c>
      <c r="Y154" s="149"/>
      <c r="Z154" s="149"/>
      <c r="AA154" s="149"/>
      <c r="AB154" s="149"/>
      <c r="AC154" s="149"/>
      <c r="AD154" s="149"/>
      <c r="AE154" s="149"/>
      <c r="AF154" s="149"/>
      <c r="AG154" s="149" t="s">
        <v>252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84">
        <v>32</v>
      </c>
      <c r="B155" s="185" t="s">
        <v>256</v>
      </c>
      <c r="C155" s="200" t="s">
        <v>257</v>
      </c>
      <c r="D155" s="186" t="s">
        <v>154</v>
      </c>
      <c r="E155" s="187">
        <v>7.4956300000000002</v>
      </c>
      <c r="F155" s="188"/>
      <c r="G155" s="189">
        <f>ROUND(E155*F155,2)</f>
        <v>0</v>
      </c>
      <c r="H155" s="188"/>
      <c r="I155" s="189">
        <f>ROUND(E155*H155,2)</f>
        <v>0</v>
      </c>
      <c r="J155" s="188"/>
      <c r="K155" s="189">
        <f>ROUND(E155*J155,2)</f>
        <v>0</v>
      </c>
      <c r="L155" s="189">
        <v>21</v>
      </c>
      <c r="M155" s="189">
        <f>G155*(1+L155/100)</f>
        <v>0</v>
      </c>
      <c r="N155" s="189">
        <v>0</v>
      </c>
      <c r="O155" s="189">
        <f>ROUND(E155*N155,2)</f>
        <v>0</v>
      </c>
      <c r="P155" s="189">
        <v>0</v>
      </c>
      <c r="Q155" s="189">
        <f>ROUND(E155*P155,2)</f>
        <v>0</v>
      </c>
      <c r="R155" s="189"/>
      <c r="S155" s="189" t="s">
        <v>121</v>
      </c>
      <c r="T155" s="190" t="s">
        <v>121</v>
      </c>
      <c r="U155" s="158">
        <v>0.26500000000000001</v>
      </c>
      <c r="V155" s="158">
        <f>ROUND(E155*U155,2)</f>
        <v>1.99</v>
      </c>
      <c r="W155" s="158"/>
      <c r="X155" s="158" t="s">
        <v>251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252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76">
        <v>33</v>
      </c>
      <c r="B156" s="177" t="s">
        <v>258</v>
      </c>
      <c r="C156" s="193" t="s">
        <v>259</v>
      </c>
      <c r="D156" s="178" t="s">
        <v>154</v>
      </c>
      <c r="E156" s="179">
        <v>7.4956300000000002</v>
      </c>
      <c r="F156" s="180"/>
      <c r="G156" s="181">
        <f>ROUND(E156*F156,2)</f>
        <v>0</v>
      </c>
      <c r="H156" s="180"/>
      <c r="I156" s="181">
        <f>ROUND(E156*H156,2)</f>
        <v>0</v>
      </c>
      <c r="J156" s="180"/>
      <c r="K156" s="181">
        <f>ROUND(E156*J156,2)</f>
        <v>0</v>
      </c>
      <c r="L156" s="181">
        <v>21</v>
      </c>
      <c r="M156" s="181">
        <f>G156*(1+L156/100)</f>
        <v>0</v>
      </c>
      <c r="N156" s="181">
        <v>0</v>
      </c>
      <c r="O156" s="181">
        <f>ROUND(E156*N156,2)</f>
        <v>0</v>
      </c>
      <c r="P156" s="181">
        <v>0</v>
      </c>
      <c r="Q156" s="181">
        <f>ROUND(E156*P156,2)</f>
        <v>0</v>
      </c>
      <c r="R156" s="181"/>
      <c r="S156" s="181" t="s">
        <v>121</v>
      </c>
      <c r="T156" s="182" t="s">
        <v>121</v>
      </c>
      <c r="U156" s="158">
        <v>0.49</v>
      </c>
      <c r="V156" s="158">
        <f>ROUND(E156*U156,2)</f>
        <v>3.67</v>
      </c>
      <c r="W156" s="158"/>
      <c r="X156" s="158" t="s">
        <v>251</v>
      </c>
      <c r="Y156" s="149"/>
      <c r="Z156" s="149"/>
      <c r="AA156" s="149"/>
      <c r="AB156" s="149"/>
      <c r="AC156" s="149"/>
      <c r="AD156" s="149"/>
      <c r="AE156" s="149"/>
      <c r="AF156" s="149"/>
      <c r="AG156" s="149" t="s">
        <v>252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275" t="s">
        <v>260</v>
      </c>
      <c r="D157" s="276"/>
      <c r="E157" s="276"/>
      <c r="F157" s="276"/>
      <c r="G157" s="276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143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84">
        <v>34</v>
      </c>
      <c r="B158" s="185" t="s">
        <v>261</v>
      </c>
      <c r="C158" s="200" t="s">
        <v>262</v>
      </c>
      <c r="D158" s="186" t="s">
        <v>154</v>
      </c>
      <c r="E158" s="187">
        <v>142.41687999999999</v>
      </c>
      <c r="F158" s="188"/>
      <c r="G158" s="189">
        <f>ROUND(E158*F158,2)</f>
        <v>0</v>
      </c>
      <c r="H158" s="188"/>
      <c r="I158" s="189">
        <f>ROUND(E158*H158,2)</f>
        <v>0</v>
      </c>
      <c r="J158" s="188"/>
      <c r="K158" s="189">
        <f>ROUND(E158*J158,2)</f>
        <v>0</v>
      </c>
      <c r="L158" s="189">
        <v>21</v>
      </c>
      <c r="M158" s="189">
        <f>G158*(1+L158/100)</f>
        <v>0</v>
      </c>
      <c r="N158" s="189">
        <v>0</v>
      </c>
      <c r="O158" s="189">
        <f>ROUND(E158*N158,2)</f>
        <v>0</v>
      </c>
      <c r="P158" s="189">
        <v>0</v>
      </c>
      <c r="Q158" s="189">
        <f>ROUND(E158*P158,2)</f>
        <v>0</v>
      </c>
      <c r="R158" s="189"/>
      <c r="S158" s="189" t="s">
        <v>121</v>
      </c>
      <c r="T158" s="190" t="s">
        <v>121</v>
      </c>
      <c r="U158" s="158">
        <v>0</v>
      </c>
      <c r="V158" s="158">
        <f>ROUND(E158*U158,2)</f>
        <v>0</v>
      </c>
      <c r="W158" s="158"/>
      <c r="X158" s="158" t="s">
        <v>251</v>
      </c>
      <c r="Y158" s="149"/>
      <c r="Z158" s="149"/>
      <c r="AA158" s="149"/>
      <c r="AB158" s="149"/>
      <c r="AC158" s="149"/>
      <c r="AD158" s="149"/>
      <c r="AE158" s="149"/>
      <c r="AF158" s="149"/>
      <c r="AG158" s="149" t="s">
        <v>252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6">
        <v>35</v>
      </c>
      <c r="B159" s="177" t="s">
        <v>263</v>
      </c>
      <c r="C159" s="193" t="s">
        <v>264</v>
      </c>
      <c r="D159" s="178" t="s">
        <v>154</v>
      </c>
      <c r="E159" s="179">
        <v>7.4956300000000002</v>
      </c>
      <c r="F159" s="180"/>
      <c r="G159" s="181">
        <f>ROUND(E159*F159,2)</f>
        <v>0</v>
      </c>
      <c r="H159" s="180"/>
      <c r="I159" s="181">
        <f>ROUND(E159*H159,2)</f>
        <v>0</v>
      </c>
      <c r="J159" s="180"/>
      <c r="K159" s="181">
        <f>ROUND(E159*J159,2)</f>
        <v>0</v>
      </c>
      <c r="L159" s="181">
        <v>21</v>
      </c>
      <c r="M159" s="181">
        <f>G159*(1+L159/100)</f>
        <v>0</v>
      </c>
      <c r="N159" s="181">
        <v>0</v>
      </c>
      <c r="O159" s="181">
        <f>ROUND(E159*N159,2)</f>
        <v>0</v>
      </c>
      <c r="P159" s="181">
        <v>0</v>
      </c>
      <c r="Q159" s="181">
        <f>ROUND(E159*P159,2)</f>
        <v>0</v>
      </c>
      <c r="R159" s="181"/>
      <c r="S159" s="181" t="s">
        <v>121</v>
      </c>
      <c r="T159" s="182" t="s">
        <v>121</v>
      </c>
      <c r="U159" s="158">
        <v>0</v>
      </c>
      <c r="V159" s="158">
        <f>ROUND(E159*U159,2)</f>
        <v>0</v>
      </c>
      <c r="W159" s="158"/>
      <c r="X159" s="158" t="s">
        <v>251</v>
      </c>
      <c r="Y159" s="149"/>
      <c r="Z159" s="149"/>
      <c r="AA159" s="149"/>
      <c r="AB159" s="149"/>
      <c r="AC159" s="149"/>
      <c r="AD159" s="149"/>
      <c r="AE159" s="149"/>
      <c r="AF159" s="149"/>
      <c r="AG159" s="149" t="s">
        <v>252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x14ac:dyDescent="0.2">
      <c r="A160" s="3"/>
      <c r="B160" s="4"/>
      <c r="C160" s="201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AE160">
        <v>15</v>
      </c>
      <c r="AF160">
        <v>21</v>
      </c>
      <c r="AG160" t="s">
        <v>103</v>
      </c>
    </row>
    <row r="161" spans="1:33" x14ac:dyDescent="0.2">
      <c r="A161" s="152"/>
      <c r="B161" s="153" t="s">
        <v>30</v>
      </c>
      <c r="C161" s="202"/>
      <c r="D161" s="154"/>
      <c r="E161" s="155"/>
      <c r="F161" s="155"/>
      <c r="G161" s="191">
        <f>G8+G68+G93+G120+G139+G144+G149+G151</f>
        <v>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AE161">
        <f>SUMIF(L7:L159,AE160,G7:G159)</f>
        <v>0</v>
      </c>
      <c r="AF161">
        <f>SUMIF(L7:L159,AF160,G7:G159)</f>
        <v>0</v>
      </c>
      <c r="AG161" t="s">
        <v>265</v>
      </c>
    </row>
    <row r="162" spans="1:33" x14ac:dyDescent="0.2">
      <c r="A162" s="3"/>
      <c r="B162" s="4"/>
      <c r="C162" s="201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 x14ac:dyDescent="0.2">
      <c r="A163" s="3"/>
      <c r="B163" s="4"/>
      <c r="C163" s="201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 x14ac:dyDescent="0.2">
      <c r="A164" s="261" t="s">
        <v>266</v>
      </c>
      <c r="B164" s="261"/>
      <c r="C164" s="262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 x14ac:dyDescent="0.2">
      <c r="A165" s="263"/>
      <c r="B165" s="264"/>
      <c r="C165" s="265"/>
      <c r="D165" s="264"/>
      <c r="E165" s="264"/>
      <c r="F165" s="264"/>
      <c r="G165" s="266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AG165" t="s">
        <v>267</v>
      </c>
    </row>
    <row r="166" spans="1:33" x14ac:dyDescent="0.2">
      <c r="A166" s="267"/>
      <c r="B166" s="268"/>
      <c r="C166" s="269"/>
      <c r="D166" s="268"/>
      <c r="E166" s="268"/>
      <c r="F166" s="268"/>
      <c r="G166" s="270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33" x14ac:dyDescent="0.2">
      <c r="A167" s="267"/>
      <c r="B167" s="268"/>
      <c r="C167" s="269"/>
      <c r="D167" s="268"/>
      <c r="E167" s="268"/>
      <c r="F167" s="268"/>
      <c r="G167" s="270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33" x14ac:dyDescent="0.2">
      <c r="A168" s="267"/>
      <c r="B168" s="268"/>
      <c r="C168" s="269"/>
      <c r="D168" s="268"/>
      <c r="E168" s="268"/>
      <c r="F168" s="268"/>
      <c r="G168" s="270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33" x14ac:dyDescent="0.2">
      <c r="A169" s="271"/>
      <c r="B169" s="272"/>
      <c r="C169" s="273"/>
      <c r="D169" s="272"/>
      <c r="E169" s="272"/>
      <c r="F169" s="272"/>
      <c r="G169" s="274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33" x14ac:dyDescent="0.2">
      <c r="A170" s="3"/>
      <c r="B170" s="4"/>
      <c r="C170" s="201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33" x14ac:dyDescent="0.2">
      <c r="C171" s="203"/>
      <c r="D171" s="10"/>
      <c r="AG171" t="s">
        <v>268</v>
      </c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A1:G1"/>
    <mergeCell ref="C2:G2"/>
    <mergeCell ref="C3:G3"/>
    <mergeCell ref="C4:G4"/>
    <mergeCell ref="C88:G88"/>
    <mergeCell ref="A164:C164"/>
    <mergeCell ref="A165:G169"/>
    <mergeCell ref="C30:G30"/>
    <mergeCell ref="C35:G35"/>
    <mergeCell ref="C73:G73"/>
    <mergeCell ref="C83:G83"/>
    <mergeCell ref="C157:G157"/>
    <mergeCell ref="C130:G130"/>
    <mergeCell ref="C133:G133"/>
    <mergeCell ref="C141:G141"/>
    <mergeCell ref="C153:G15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25F33-B89F-47D9-B188-BBFCB360B6E0}">
  <sheetPr>
    <outlinePr summaryBelow="0"/>
  </sheetPr>
  <dimension ref="A1:BH5000"/>
  <sheetViews>
    <sheetView workbookViewId="0">
      <pane ySplit="7" topLeftCell="A8" activePane="bottomLeft" state="frozen"/>
      <selection pane="bottomLeft" activeCell="F30" sqref="F30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AG1" t="s">
        <v>91</v>
      </c>
    </row>
    <row r="2" spans="1:60" ht="24.95" customHeight="1" x14ac:dyDescent="0.2">
      <c r="A2" s="140" t="s">
        <v>8</v>
      </c>
      <c r="B2" s="141" t="s">
        <v>375</v>
      </c>
      <c r="C2" s="278" t="s">
        <v>50</v>
      </c>
      <c r="D2" s="279"/>
      <c r="E2" s="279"/>
      <c r="F2" s="279"/>
      <c r="G2" s="280"/>
      <c r="AG2" t="s">
        <v>92</v>
      </c>
    </row>
    <row r="3" spans="1:60" ht="24.95" customHeight="1" x14ac:dyDescent="0.2">
      <c r="A3" s="140" t="s">
        <v>9</v>
      </c>
      <c r="B3" s="141" t="s">
        <v>49</v>
      </c>
      <c r="C3" s="278" t="s">
        <v>374</v>
      </c>
      <c r="D3" s="279"/>
      <c r="E3" s="279"/>
      <c r="F3" s="279"/>
      <c r="G3" s="280"/>
      <c r="AC3" s="122" t="s">
        <v>92</v>
      </c>
      <c r="AG3" t="s">
        <v>93</v>
      </c>
    </row>
    <row r="4" spans="1:60" ht="24.95" customHeight="1" x14ac:dyDescent="0.2">
      <c r="A4" s="142" t="s">
        <v>10</v>
      </c>
      <c r="B4" s="143" t="s">
        <v>53</v>
      </c>
      <c r="C4" s="281" t="s">
        <v>54</v>
      </c>
      <c r="D4" s="282"/>
      <c r="E4" s="282"/>
      <c r="F4" s="282"/>
      <c r="G4" s="283"/>
      <c r="AG4" t="s">
        <v>94</v>
      </c>
    </row>
    <row r="5" spans="1:60" x14ac:dyDescent="0.2">
      <c r="D5" s="10"/>
    </row>
    <row r="6" spans="1:60" ht="38.25" x14ac:dyDescent="0.2">
      <c r="A6" s="145" t="s">
        <v>95</v>
      </c>
      <c r="B6" s="147" t="s">
        <v>96</v>
      </c>
      <c r="C6" s="147" t="s">
        <v>97</v>
      </c>
      <c r="D6" s="146" t="s">
        <v>98</v>
      </c>
      <c r="E6" s="145" t="s">
        <v>99</v>
      </c>
      <c r="F6" s="144" t="s">
        <v>100</v>
      </c>
      <c r="G6" s="145" t="s">
        <v>30</v>
      </c>
      <c r="H6" s="148" t="s">
        <v>31</v>
      </c>
      <c r="I6" s="148" t="s">
        <v>101</v>
      </c>
      <c r="J6" s="148" t="s">
        <v>32</v>
      </c>
      <c r="K6" s="148" t="s">
        <v>102</v>
      </c>
      <c r="L6" s="148" t="s">
        <v>103</v>
      </c>
      <c r="M6" s="148" t="s">
        <v>104</v>
      </c>
      <c r="N6" s="148" t="s">
        <v>105</v>
      </c>
      <c r="O6" s="148" t="s">
        <v>106</v>
      </c>
      <c r="P6" s="148" t="s">
        <v>107</v>
      </c>
      <c r="Q6" s="148" t="s">
        <v>108</v>
      </c>
      <c r="R6" s="148" t="s">
        <v>109</v>
      </c>
      <c r="S6" s="148" t="s">
        <v>110</v>
      </c>
      <c r="T6" s="148" t="s">
        <v>111</v>
      </c>
      <c r="U6" s="148" t="s">
        <v>112</v>
      </c>
      <c r="V6" s="148" t="s">
        <v>113</v>
      </c>
      <c r="W6" s="148" t="s">
        <v>114</v>
      </c>
      <c r="X6" s="148" t="s">
        <v>115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70" t="s">
        <v>116</v>
      </c>
      <c r="B8" s="171" t="s">
        <v>68</v>
      </c>
      <c r="C8" s="192" t="s">
        <v>69</v>
      </c>
      <c r="D8" s="172"/>
      <c r="E8" s="173"/>
      <c r="F8" s="174"/>
      <c r="G8" s="174">
        <f>SUMIF(AG9:AG111,"&lt;&gt;NOR",G9:G111)</f>
        <v>0</v>
      </c>
      <c r="H8" s="174"/>
      <c r="I8" s="174">
        <f>SUM(I9:I111)</f>
        <v>0</v>
      </c>
      <c r="J8" s="174"/>
      <c r="K8" s="174">
        <f>SUM(K9:K111)</f>
        <v>0</v>
      </c>
      <c r="L8" s="174"/>
      <c r="M8" s="174">
        <f>SUM(M9:M111)</f>
        <v>0</v>
      </c>
      <c r="N8" s="174"/>
      <c r="O8" s="174">
        <f>SUM(O9:O111)</f>
        <v>2.74</v>
      </c>
      <c r="P8" s="174"/>
      <c r="Q8" s="174">
        <f>SUM(Q9:Q111)</f>
        <v>5.64</v>
      </c>
      <c r="R8" s="174"/>
      <c r="S8" s="174"/>
      <c r="T8" s="175"/>
      <c r="U8" s="169"/>
      <c r="V8" s="169">
        <f>SUM(V9:V111)</f>
        <v>48.53</v>
      </c>
      <c r="W8" s="169"/>
      <c r="X8" s="169"/>
      <c r="AG8" t="s">
        <v>117</v>
      </c>
    </row>
    <row r="9" spans="1:60" outlineLevel="1" x14ac:dyDescent="0.2">
      <c r="A9" s="176">
        <v>1</v>
      </c>
      <c r="B9" s="177" t="s">
        <v>118</v>
      </c>
      <c r="C9" s="193" t="s">
        <v>119</v>
      </c>
      <c r="D9" s="178" t="s">
        <v>120</v>
      </c>
      <c r="E9" s="179">
        <v>4.9770000000000003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121</v>
      </c>
      <c r="T9" s="182" t="s">
        <v>121</v>
      </c>
      <c r="U9" s="158">
        <v>4.6550000000000002</v>
      </c>
      <c r="V9" s="158">
        <f>ROUND(E9*U9,2)</f>
        <v>23.17</v>
      </c>
      <c r="W9" s="158"/>
      <c r="X9" s="158" t="s">
        <v>122</v>
      </c>
      <c r="Y9" s="149"/>
      <c r="Z9" s="149"/>
      <c r="AA9" s="149"/>
      <c r="AB9" s="149"/>
      <c r="AC9" s="149"/>
      <c r="AD9" s="149"/>
      <c r="AE9" s="149"/>
      <c r="AF9" s="149"/>
      <c r="AG9" s="149" t="s">
        <v>133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94" t="s">
        <v>269</v>
      </c>
      <c r="D10" s="159"/>
      <c r="E10" s="160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125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94" t="s">
        <v>270</v>
      </c>
      <c r="D11" s="159"/>
      <c r="E11" s="160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125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94" t="s">
        <v>271</v>
      </c>
      <c r="D12" s="159"/>
      <c r="E12" s="160">
        <v>3.528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125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194" t="s">
        <v>272</v>
      </c>
      <c r="D13" s="159"/>
      <c r="E13" s="160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125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94" t="s">
        <v>273</v>
      </c>
      <c r="D14" s="159"/>
      <c r="E14" s="160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125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94" t="s">
        <v>274</v>
      </c>
      <c r="D15" s="159"/>
      <c r="E15" s="160">
        <v>1.4490000000000001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125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95" t="s">
        <v>129</v>
      </c>
      <c r="D16" s="161"/>
      <c r="E16" s="162">
        <v>4.9770000000000003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125</v>
      </c>
      <c r="AH16" s="149">
        <v>1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76">
        <v>2</v>
      </c>
      <c r="B17" s="177" t="s">
        <v>131</v>
      </c>
      <c r="C17" s="193" t="s">
        <v>132</v>
      </c>
      <c r="D17" s="178" t="s">
        <v>120</v>
      </c>
      <c r="E17" s="179">
        <v>10.230499999999999</v>
      </c>
      <c r="F17" s="180"/>
      <c r="G17" s="181">
        <f>ROUND(E17*F17,2)</f>
        <v>0</v>
      </c>
      <c r="H17" s="180"/>
      <c r="I17" s="181">
        <f>ROUND(E17*H17,2)</f>
        <v>0</v>
      </c>
      <c r="J17" s="180"/>
      <c r="K17" s="181">
        <f>ROUND(E17*J17,2)</f>
        <v>0</v>
      </c>
      <c r="L17" s="181">
        <v>21</v>
      </c>
      <c r="M17" s="181">
        <f>G17*(1+L17/100)</f>
        <v>0</v>
      </c>
      <c r="N17" s="181">
        <v>0</v>
      </c>
      <c r="O17" s="181">
        <f>ROUND(E17*N17,2)</f>
        <v>0</v>
      </c>
      <c r="P17" s="181">
        <v>0</v>
      </c>
      <c r="Q17" s="181">
        <f>ROUND(E17*P17,2)</f>
        <v>0</v>
      </c>
      <c r="R17" s="181"/>
      <c r="S17" s="181" t="s">
        <v>121</v>
      </c>
      <c r="T17" s="182" t="s">
        <v>121</v>
      </c>
      <c r="U17" s="158">
        <v>0.66800000000000004</v>
      </c>
      <c r="V17" s="158">
        <f>ROUND(E17*U17,2)</f>
        <v>6.83</v>
      </c>
      <c r="W17" s="158"/>
      <c r="X17" s="158" t="s">
        <v>122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133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94" t="s">
        <v>134</v>
      </c>
      <c r="D18" s="159"/>
      <c r="E18" s="160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125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94" t="s">
        <v>275</v>
      </c>
      <c r="D19" s="159"/>
      <c r="E19" s="160">
        <v>4.9770000000000003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125</v>
      </c>
      <c r="AH19" s="149">
        <v>5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95" t="s">
        <v>129</v>
      </c>
      <c r="D20" s="161"/>
      <c r="E20" s="162">
        <v>4.9770000000000003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125</v>
      </c>
      <c r="AH20" s="149">
        <v>1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94" t="s">
        <v>276</v>
      </c>
      <c r="D21" s="159"/>
      <c r="E21" s="160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125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94" t="s">
        <v>277</v>
      </c>
      <c r="D22" s="159"/>
      <c r="E22" s="160">
        <v>6.6360000000000001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125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94" t="s">
        <v>278</v>
      </c>
      <c r="D23" s="159"/>
      <c r="E23" s="160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125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94" t="s">
        <v>279</v>
      </c>
      <c r="D24" s="159"/>
      <c r="E24" s="160">
        <v>-1.3825000000000001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125</v>
      </c>
      <c r="AH24" s="149">
        <v>5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95" t="s">
        <v>129</v>
      </c>
      <c r="D25" s="161"/>
      <c r="E25" s="162">
        <v>5.2534999999999998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125</v>
      </c>
      <c r="AH25" s="149">
        <v>1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6">
        <v>3</v>
      </c>
      <c r="B26" s="177" t="s">
        <v>136</v>
      </c>
      <c r="C26" s="193" t="s">
        <v>137</v>
      </c>
      <c r="D26" s="178" t="s">
        <v>120</v>
      </c>
      <c r="E26" s="179">
        <v>10.230499999999999</v>
      </c>
      <c r="F26" s="180"/>
      <c r="G26" s="181">
        <f>ROUND(E26*F26,2)</f>
        <v>0</v>
      </c>
      <c r="H26" s="180"/>
      <c r="I26" s="181">
        <f>ROUND(E26*H26,2)</f>
        <v>0</v>
      </c>
      <c r="J26" s="180"/>
      <c r="K26" s="181">
        <f>ROUND(E26*J26,2)</f>
        <v>0</v>
      </c>
      <c r="L26" s="181">
        <v>21</v>
      </c>
      <c r="M26" s="181">
        <f>G26*(1+L26/100)</f>
        <v>0</v>
      </c>
      <c r="N26" s="181">
        <v>0</v>
      </c>
      <c r="O26" s="181">
        <f>ROUND(E26*N26,2)</f>
        <v>0</v>
      </c>
      <c r="P26" s="181">
        <v>0</v>
      </c>
      <c r="Q26" s="181">
        <f>ROUND(E26*P26,2)</f>
        <v>0</v>
      </c>
      <c r="R26" s="181"/>
      <c r="S26" s="181" t="s">
        <v>121</v>
      </c>
      <c r="T26" s="182" t="s">
        <v>121</v>
      </c>
      <c r="U26" s="158">
        <v>0.59099999999999997</v>
      </c>
      <c r="V26" s="158">
        <f>ROUND(E26*U26,2)</f>
        <v>6.05</v>
      </c>
      <c r="W26" s="158"/>
      <c r="X26" s="158" t="s">
        <v>122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133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94" t="s">
        <v>134</v>
      </c>
      <c r="D27" s="159"/>
      <c r="E27" s="160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125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94" t="s">
        <v>275</v>
      </c>
      <c r="D28" s="159"/>
      <c r="E28" s="160">
        <v>4.9770000000000003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125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95" t="s">
        <v>129</v>
      </c>
      <c r="D29" s="161"/>
      <c r="E29" s="162">
        <v>4.9770000000000003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125</v>
      </c>
      <c r="AH29" s="149">
        <v>1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94" t="s">
        <v>276</v>
      </c>
      <c r="D30" s="159"/>
      <c r="E30" s="160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125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94" t="s">
        <v>277</v>
      </c>
      <c r="D31" s="159"/>
      <c r="E31" s="160">
        <v>6.6360000000000001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125</v>
      </c>
      <c r="AH31" s="149">
        <v>5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94" t="s">
        <v>278</v>
      </c>
      <c r="D32" s="159"/>
      <c r="E32" s="160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125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94" t="s">
        <v>279</v>
      </c>
      <c r="D33" s="159"/>
      <c r="E33" s="160">
        <v>-1.3825000000000001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125</v>
      </c>
      <c r="AH33" s="149">
        <v>5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95" t="s">
        <v>129</v>
      </c>
      <c r="D34" s="161"/>
      <c r="E34" s="162">
        <v>5.2534999999999998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125</v>
      </c>
      <c r="AH34" s="149">
        <v>1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6">
        <v>4</v>
      </c>
      <c r="B35" s="177" t="s">
        <v>138</v>
      </c>
      <c r="C35" s="193" t="s">
        <v>139</v>
      </c>
      <c r="D35" s="178" t="s">
        <v>120</v>
      </c>
      <c r="E35" s="179">
        <v>4.9770000000000003</v>
      </c>
      <c r="F35" s="180"/>
      <c r="G35" s="181">
        <f>ROUND(E35*F35,2)</f>
        <v>0</v>
      </c>
      <c r="H35" s="180"/>
      <c r="I35" s="181">
        <f>ROUND(E35*H35,2)</f>
        <v>0</v>
      </c>
      <c r="J35" s="180"/>
      <c r="K35" s="181">
        <f>ROUND(E35*J35,2)</f>
        <v>0</v>
      </c>
      <c r="L35" s="181">
        <v>21</v>
      </c>
      <c r="M35" s="181">
        <f>G35*(1+L35/100)</f>
        <v>0</v>
      </c>
      <c r="N35" s="181">
        <v>0</v>
      </c>
      <c r="O35" s="181">
        <f>ROUND(E35*N35,2)</f>
        <v>0</v>
      </c>
      <c r="P35" s="181">
        <v>0</v>
      </c>
      <c r="Q35" s="181">
        <f>ROUND(E35*P35,2)</f>
        <v>0</v>
      </c>
      <c r="R35" s="181"/>
      <c r="S35" s="181" t="s">
        <v>121</v>
      </c>
      <c r="T35" s="182" t="s">
        <v>121</v>
      </c>
      <c r="U35" s="158">
        <v>0.65200000000000002</v>
      </c>
      <c r="V35" s="158">
        <f>ROUND(E35*U35,2)</f>
        <v>3.25</v>
      </c>
      <c r="W35" s="158"/>
      <c r="X35" s="158" t="s">
        <v>122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133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94" t="s">
        <v>134</v>
      </c>
      <c r="D36" s="159"/>
      <c r="E36" s="160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125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94" t="s">
        <v>275</v>
      </c>
      <c r="D37" s="159"/>
      <c r="E37" s="160">
        <v>4.9770000000000003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125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95" t="s">
        <v>129</v>
      </c>
      <c r="D38" s="161"/>
      <c r="E38" s="162">
        <v>4.9770000000000003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125</v>
      </c>
      <c r="AH38" s="149">
        <v>1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6">
        <v>5</v>
      </c>
      <c r="B39" s="177" t="s">
        <v>144</v>
      </c>
      <c r="C39" s="193" t="s">
        <v>145</v>
      </c>
      <c r="D39" s="178" t="s">
        <v>120</v>
      </c>
      <c r="E39" s="179">
        <v>6.6360000000000001</v>
      </c>
      <c r="F39" s="180"/>
      <c r="G39" s="181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21</v>
      </c>
      <c r="M39" s="181">
        <f>G39*(1+L39/100)</f>
        <v>0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/>
      <c r="S39" s="181" t="s">
        <v>121</v>
      </c>
      <c r="T39" s="182" t="s">
        <v>121</v>
      </c>
      <c r="U39" s="158">
        <v>0.20200000000000001</v>
      </c>
      <c r="V39" s="158">
        <f>ROUND(E39*U39,2)</f>
        <v>1.34</v>
      </c>
      <c r="W39" s="158"/>
      <c r="X39" s="158" t="s">
        <v>122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133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275" t="s">
        <v>146</v>
      </c>
      <c r="D40" s="276"/>
      <c r="E40" s="276"/>
      <c r="F40" s="276"/>
      <c r="G40" s="276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143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94" t="s">
        <v>269</v>
      </c>
      <c r="D41" s="159"/>
      <c r="E41" s="160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125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94" t="s">
        <v>270</v>
      </c>
      <c r="D42" s="159"/>
      <c r="E42" s="160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125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94" t="s">
        <v>280</v>
      </c>
      <c r="D43" s="159"/>
      <c r="E43" s="160">
        <v>3.7240000000000002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125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94" t="s">
        <v>272</v>
      </c>
      <c r="D44" s="159"/>
      <c r="E44" s="160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125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94" t="s">
        <v>273</v>
      </c>
      <c r="D45" s="159"/>
      <c r="E45" s="160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125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94" t="s">
        <v>281</v>
      </c>
      <c r="D46" s="159"/>
      <c r="E46" s="160">
        <v>1.5295000000000001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125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95" t="s">
        <v>129</v>
      </c>
      <c r="D47" s="161"/>
      <c r="E47" s="162">
        <v>5.2534999999999998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125</v>
      </c>
      <c r="AH47" s="149">
        <v>1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94" t="s">
        <v>282</v>
      </c>
      <c r="D48" s="159"/>
      <c r="E48" s="160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125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94" t="s">
        <v>283</v>
      </c>
      <c r="D49" s="159"/>
      <c r="E49" s="160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125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94" t="s">
        <v>284</v>
      </c>
      <c r="D50" s="159"/>
      <c r="E50" s="160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125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94" t="s">
        <v>285</v>
      </c>
      <c r="D51" s="159"/>
      <c r="E51" s="160">
        <v>1.3825000000000001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125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95" t="s">
        <v>129</v>
      </c>
      <c r="D52" s="161"/>
      <c r="E52" s="162">
        <v>1.3825000000000001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125</v>
      </c>
      <c r="AH52" s="149">
        <v>1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outlineLevel="1" x14ac:dyDescent="0.2">
      <c r="A53" s="176">
        <v>6</v>
      </c>
      <c r="B53" s="177" t="s">
        <v>286</v>
      </c>
      <c r="C53" s="193" t="s">
        <v>287</v>
      </c>
      <c r="D53" s="178" t="s">
        <v>120</v>
      </c>
      <c r="E53" s="179">
        <v>1.3825000000000001</v>
      </c>
      <c r="F53" s="180"/>
      <c r="G53" s="181">
        <f>ROUND(E53*F53,2)</f>
        <v>0</v>
      </c>
      <c r="H53" s="180"/>
      <c r="I53" s="181">
        <f>ROUND(E53*H53,2)</f>
        <v>0</v>
      </c>
      <c r="J53" s="180"/>
      <c r="K53" s="181">
        <f>ROUND(E53*J53,2)</f>
        <v>0</v>
      </c>
      <c r="L53" s="181">
        <v>21</v>
      </c>
      <c r="M53" s="181">
        <f>G53*(1+L53/100)</f>
        <v>0</v>
      </c>
      <c r="N53" s="181">
        <v>0</v>
      </c>
      <c r="O53" s="181">
        <f>ROUND(E53*N53,2)</f>
        <v>0</v>
      </c>
      <c r="P53" s="181">
        <v>0</v>
      </c>
      <c r="Q53" s="181">
        <f>ROUND(E53*P53,2)</f>
        <v>0</v>
      </c>
      <c r="R53" s="181"/>
      <c r="S53" s="181" t="s">
        <v>121</v>
      </c>
      <c r="T53" s="182" t="s">
        <v>121</v>
      </c>
      <c r="U53" s="158">
        <v>1.0999999999999999E-2</v>
      </c>
      <c r="V53" s="158">
        <f>ROUND(E53*U53,2)</f>
        <v>0.02</v>
      </c>
      <c r="W53" s="158"/>
      <c r="X53" s="158" t="s">
        <v>122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133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94" t="s">
        <v>282</v>
      </c>
      <c r="D54" s="159"/>
      <c r="E54" s="160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125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94" t="s">
        <v>283</v>
      </c>
      <c r="D55" s="159"/>
      <c r="E55" s="160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125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94" t="s">
        <v>284</v>
      </c>
      <c r="D56" s="159"/>
      <c r="E56" s="160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125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4" t="s">
        <v>285</v>
      </c>
      <c r="D57" s="159"/>
      <c r="E57" s="160">
        <v>1.3825000000000001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125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5" t="s">
        <v>129</v>
      </c>
      <c r="D58" s="161"/>
      <c r="E58" s="162">
        <v>1.3825000000000001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125</v>
      </c>
      <c r="AH58" s="149">
        <v>1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6">
        <v>7</v>
      </c>
      <c r="B59" s="177" t="s">
        <v>288</v>
      </c>
      <c r="C59" s="193" t="s">
        <v>289</v>
      </c>
      <c r="D59" s="178" t="s">
        <v>120</v>
      </c>
      <c r="E59" s="179">
        <v>13.824999999999999</v>
      </c>
      <c r="F59" s="180"/>
      <c r="G59" s="181">
        <f>ROUND(E59*F59,2)</f>
        <v>0</v>
      </c>
      <c r="H59" s="180"/>
      <c r="I59" s="181">
        <f>ROUND(E59*H59,2)</f>
        <v>0</v>
      </c>
      <c r="J59" s="180"/>
      <c r="K59" s="181">
        <f>ROUND(E59*J59,2)</f>
        <v>0</v>
      </c>
      <c r="L59" s="181">
        <v>21</v>
      </c>
      <c r="M59" s="181">
        <f>G59*(1+L59/100)</f>
        <v>0</v>
      </c>
      <c r="N59" s="181">
        <v>0</v>
      </c>
      <c r="O59" s="181">
        <f>ROUND(E59*N59,2)</f>
        <v>0</v>
      </c>
      <c r="P59" s="181">
        <v>0</v>
      </c>
      <c r="Q59" s="181">
        <f>ROUND(E59*P59,2)</f>
        <v>0</v>
      </c>
      <c r="R59" s="181"/>
      <c r="S59" s="181" t="s">
        <v>121</v>
      </c>
      <c r="T59" s="182" t="s">
        <v>121</v>
      </c>
      <c r="U59" s="158">
        <v>0</v>
      </c>
      <c r="V59" s="158">
        <f>ROUND(E59*U59,2)</f>
        <v>0</v>
      </c>
      <c r="W59" s="158"/>
      <c r="X59" s="158" t="s">
        <v>122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133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94" t="s">
        <v>290</v>
      </c>
      <c r="D60" s="159"/>
      <c r="E60" s="160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125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94" t="s">
        <v>291</v>
      </c>
      <c r="D61" s="159"/>
      <c r="E61" s="160">
        <v>1.3825000000000001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125</v>
      </c>
      <c r="AH61" s="149">
        <v>5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95" t="s">
        <v>129</v>
      </c>
      <c r="D62" s="161"/>
      <c r="E62" s="162">
        <v>1.3825000000000001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125</v>
      </c>
      <c r="AH62" s="149">
        <v>1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99" t="s">
        <v>292</v>
      </c>
      <c r="D63" s="167"/>
      <c r="E63" s="168">
        <v>12.442500000000001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125</v>
      </c>
      <c r="AH63" s="149">
        <v>4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76">
        <v>8</v>
      </c>
      <c r="B64" s="177" t="s">
        <v>293</v>
      </c>
      <c r="C64" s="193" t="s">
        <v>294</v>
      </c>
      <c r="D64" s="178" t="s">
        <v>120</v>
      </c>
      <c r="E64" s="179">
        <v>1.3825000000000001</v>
      </c>
      <c r="F64" s="180"/>
      <c r="G64" s="181">
        <f>ROUND(E64*F64,2)</f>
        <v>0</v>
      </c>
      <c r="H64" s="180"/>
      <c r="I64" s="181">
        <f>ROUND(E64*H64,2)</f>
        <v>0</v>
      </c>
      <c r="J64" s="180"/>
      <c r="K64" s="181">
        <f>ROUND(E64*J64,2)</f>
        <v>0</v>
      </c>
      <c r="L64" s="181">
        <v>21</v>
      </c>
      <c r="M64" s="181">
        <f>G64*(1+L64/100)</f>
        <v>0</v>
      </c>
      <c r="N64" s="181">
        <v>0</v>
      </c>
      <c r="O64" s="181">
        <f>ROUND(E64*N64,2)</f>
        <v>0</v>
      </c>
      <c r="P64" s="181">
        <v>0</v>
      </c>
      <c r="Q64" s="181">
        <f>ROUND(E64*P64,2)</f>
        <v>0</v>
      </c>
      <c r="R64" s="181"/>
      <c r="S64" s="181" t="s">
        <v>121</v>
      </c>
      <c r="T64" s="182" t="s">
        <v>121</v>
      </c>
      <c r="U64" s="158">
        <v>0</v>
      </c>
      <c r="V64" s="158">
        <f>ROUND(E64*U64,2)</f>
        <v>0</v>
      </c>
      <c r="W64" s="158"/>
      <c r="X64" s="158" t="s">
        <v>122</v>
      </c>
      <c r="Y64" s="149"/>
      <c r="Z64" s="149"/>
      <c r="AA64" s="149"/>
      <c r="AB64" s="149"/>
      <c r="AC64" s="149"/>
      <c r="AD64" s="149"/>
      <c r="AE64" s="149"/>
      <c r="AF64" s="149"/>
      <c r="AG64" s="149" t="s">
        <v>133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94" t="s">
        <v>290</v>
      </c>
      <c r="D65" s="159"/>
      <c r="E65" s="160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125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94" t="s">
        <v>291</v>
      </c>
      <c r="D66" s="159"/>
      <c r="E66" s="160">
        <v>1.3825000000000001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125</v>
      </c>
      <c r="AH66" s="149">
        <v>5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95" t="s">
        <v>129</v>
      </c>
      <c r="D67" s="161"/>
      <c r="E67" s="162">
        <v>1.3825000000000001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125</v>
      </c>
      <c r="AH67" s="149">
        <v>1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76">
        <v>9</v>
      </c>
      <c r="B68" s="177" t="s">
        <v>295</v>
      </c>
      <c r="C68" s="193" t="s">
        <v>296</v>
      </c>
      <c r="D68" s="178" t="s">
        <v>154</v>
      </c>
      <c r="E68" s="179">
        <v>2.7373500000000002</v>
      </c>
      <c r="F68" s="180"/>
      <c r="G68" s="181">
        <f>ROUND(E68*F68,2)</f>
        <v>0</v>
      </c>
      <c r="H68" s="180"/>
      <c r="I68" s="181">
        <f>ROUND(E68*H68,2)</f>
        <v>0</v>
      </c>
      <c r="J68" s="180"/>
      <c r="K68" s="181">
        <f>ROUND(E68*J68,2)</f>
        <v>0</v>
      </c>
      <c r="L68" s="181">
        <v>21</v>
      </c>
      <c r="M68" s="181">
        <f>G68*(1+L68/100)</f>
        <v>0</v>
      </c>
      <c r="N68" s="181">
        <v>1</v>
      </c>
      <c r="O68" s="181">
        <f>ROUND(E68*N68,2)</f>
        <v>2.74</v>
      </c>
      <c r="P68" s="181">
        <v>0</v>
      </c>
      <c r="Q68" s="181">
        <f>ROUND(E68*P68,2)</f>
        <v>0</v>
      </c>
      <c r="R68" s="181" t="s">
        <v>155</v>
      </c>
      <c r="S68" s="181" t="s">
        <v>121</v>
      </c>
      <c r="T68" s="182" t="s">
        <v>121</v>
      </c>
      <c r="U68" s="158">
        <v>0</v>
      </c>
      <c r="V68" s="158">
        <f>ROUND(E68*U68,2)</f>
        <v>0</v>
      </c>
      <c r="W68" s="158"/>
      <c r="X68" s="158" t="s">
        <v>156</v>
      </c>
      <c r="Y68" s="149"/>
      <c r="Z68" s="149"/>
      <c r="AA68" s="149"/>
      <c r="AB68" s="149"/>
      <c r="AC68" s="149"/>
      <c r="AD68" s="149"/>
      <c r="AE68" s="149"/>
      <c r="AF68" s="149"/>
      <c r="AG68" s="149" t="s">
        <v>157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96" t="s">
        <v>158</v>
      </c>
      <c r="D69" s="163"/>
      <c r="E69" s="164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125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97" t="s">
        <v>297</v>
      </c>
      <c r="D70" s="163"/>
      <c r="E70" s="164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125</v>
      </c>
      <c r="AH70" s="149">
        <v>2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97" t="s">
        <v>298</v>
      </c>
      <c r="D71" s="163"/>
      <c r="E71" s="164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125</v>
      </c>
      <c r="AH71" s="149">
        <v>2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97" t="s">
        <v>299</v>
      </c>
      <c r="D72" s="163"/>
      <c r="E72" s="164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9"/>
      <c r="Z72" s="149"/>
      <c r="AA72" s="149"/>
      <c r="AB72" s="149"/>
      <c r="AC72" s="149"/>
      <c r="AD72" s="149"/>
      <c r="AE72" s="149"/>
      <c r="AF72" s="149"/>
      <c r="AG72" s="149" t="s">
        <v>125</v>
      </c>
      <c r="AH72" s="149">
        <v>2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197" t="s">
        <v>300</v>
      </c>
      <c r="D73" s="163"/>
      <c r="E73" s="164">
        <v>1.3825000000000001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125</v>
      </c>
      <c r="AH73" s="149">
        <v>2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98" t="s">
        <v>163</v>
      </c>
      <c r="D74" s="165"/>
      <c r="E74" s="166">
        <v>1.3825000000000001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125</v>
      </c>
      <c r="AH74" s="149">
        <v>3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96" t="s">
        <v>164</v>
      </c>
      <c r="D75" s="163"/>
      <c r="E75" s="164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125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94" t="s">
        <v>301</v>
      </c>
      <c r="D76" s="159"/>
      <c r="E76" s="160">
        <v>2.4885000000000002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125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95" t="s">
        <v>129</v>
      </c>
      <c r="D77" s="161"/>
      <c r="E77" s="162">
        <v>2.4885000000000002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9"/>
      <c r="Z77" s="149"/>
      <c r="AA77" s="149"/>
      <c r="AB77" s="149"/>
      <c r="AC77" s="149"/>
      <c r="AD77" s="149"/>
      <c r="AE77" s="149"/>
      <c r="AF77" s="149"/>
      <c r="AG77" s="149" t="s">
        <v>125</v>
      </c>
      <c r="AH77" s="149">
        <v>1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99" t="s">
        <v>166</v>
      </c>
      <c r="D78" s="167"/>
      <c r="E78" s="168">
        <v>0.24884999999999999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125</v>
      </c>
      <c r="AH78" s="149">
        <v>4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76">
        <v>10</v>
      </c>
      <c r="B79" s="177" t="s">
        <v>167</v>
      </c>
      <c r="C79" s="193" t="s">
        <v>168</v>
      </c>
      <c r="D79" s="178" t="s">
        <v>169</v>
      </c>
      <c r="E79" s="179">
        <v>5.53</v>
      </c>
      <c r="F79" s="180"/>
      <c r="G79" s="181">
        <f>ROUND(E79*F79,2)</f>
        <v>0</v>
      </c>
      <c r="H79" s="180"/>
      <c r="I79" s="181">
        <f>ROUND(E79*H79,2)</f>
        <v>0</v>
      </c>
      <c r="J79" s="180"/>
      <c r="K79" s="181">
        <f>ROUND(E79*J79,2)</f>
        <v>0</v>
      </c>
      <c r="L79" s="181">
        <v>21</v>
      </c>
      <c r="M79" s="181">
        <f>G79*(1+L79/100)</f>
        <v>0</v>
      </c>
      <c r="N79" s="181">
        <v>0</v>
      </c>
      <c r="O79" s="181">
        <f>ROUND(E79*N79,2)</f>
        <v>0</v>
      </c>
      <c r="P79" s="181">
        <v>0</v>
      </c>
      <c r="Q79" s="181">
        <f>ROUND(E79*P79,2)</f>
        <v>0</v>
      </c>
      <c r="R79" s="181"/>
      <c r="S79" s="181" t="s">
        <v>121</v>
      </c>
      <c r="T79" s="182" t="s">
        <v>121</v>
      </c>
      <c r="U79" s="158">
        <v>1.7999999999999999E-2</v>
      </c>
      <c r="V79" s="158">
        <f>ROUND(E79*U79,2)</f>
        <v>0.1</v>
      </c>
      <c r="W79" s="158"/>
      <c r="X79" s="158" t="s">
        <v>122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123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94" t="s">
        <v>269</v>
      </c>
      <c r="D80" s="159"/>
      <c r="E80" s="160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125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94" t="s">
        <v>270</v>
      </c>
      <c r="D81" s="159"/>
      <c r="E81" s="160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125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94" t="s">
        <v>302</v>
      </c>
      <c r="D82" s="159"/>
      <c r="E82" s="160">
        <v>3.92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125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94" t="s">
        <v>272</v>
      </c>
      <c r="D83" s="159"/>
      <c r="E83" s="160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125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94" t="s">
        <v>273</v>
      </c>
      <c r="D84" s="159"/>
      <c r="E84" s="160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125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94" t="s">
        <v>303</v>
      </c>
      <c r="D85" s="159"/>
      <c r="E85" s="160">
        <v>1.61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 t="s">
        <v>125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95" t="s">
        <v>129</v>
      </c>
      <c r="D86" s="161"/>
      <c r="E86" s="162">
        <v>5.53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125</v>
      </c>
      <c r="AH86" s="149">
        <v>1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6">
        <v>11</v>
      </c>
      <c r="B87" s="177" t="s">
        <v>172</v>
      </c>
      <c r="C87" s="193" t="s">
        <v>173</v>
      </c>
      <c r="D87" s="178" t="s">
        <v>169</v>
      </c>
      <c r="E87" s="179">
        <v>5.6</v>
      </c>
      <c r="F87" s="180"/>
      <c r="G87" s="181">
        <f>ROUND(E87*F87,2)</f>
        <v>0</v>
      </c>
      <c r="H87" s="180"/>
      <c r="I87" s="181">
        <f>ROUND(E87*H87,2)</f>
        <v>0</v>
      </c>
      <c r="J87" s="180"/>
      <c r="K87" s="181">
        <f>ROUND(E87*J87,2)</f>
        <v>0</v>
      </c>
      <c r="L87" s="181">
        <v>21</v>
      </c>
      <c r="M87" s="181">
        <f>G87*(1+L87/100)</f>
        <v>0</v>
      </c>
      <c r="N87" s="181">
        <v>0</v>
      </c>
      <c r="O87" s="181">
        <f>ROUND(E87*N87,2)</f>
        <v>0</v>
      </c>
      <c r="P87" s="181">
        <v>0.22500000000000001</v>
      </c>
      <c r="Q87" s="181">
        <f>ROUND(E87*P87,2)</f>
        <v>1.26</v>
      </c>
      <c r="R87" s="181"/>
      <c r="S87" s="181" t="s">
        <v>121</v>
      </c>
      <c r="T87" s="182" t="s">
        <v>121</v>
      </c>
      <c r="U87" s="158">
        <v>0.14199999999999999</v>
      </c>
      <c r="V87" s="158">
        <f>ROUND(E87*U87,2)</f>
        <v>0.8</v>
      </c>
      <c r="W87" s="158"/>
      <c r="X87" s="158" t="s">
        <v>122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123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94" t="s">
        <v>269</v>
      </c>
      <c r="D88" s="159"/>
      <c r="E88" s="160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125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94" t="s">
        <v>270</v>
      </c>
      <c r="D89" s="159"/>
      <c r="E89" s="160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9"/>
      <c r="Z89" s="149"/>
      <c r="AA89" s="149"/>
      <c r="AB89" s="149"/>
      <c r="AC89" s="149"/>
      <c r="AD89" s="149"/>
      <c r="AE89" s="149"/>
      <c r="AF89" s="149"/>
      <c r="AG89" s="149" t="s">
        <v>125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94" t="s">
        <v>304</v>
      </c>
      <c r="D90" s="159"/>
      <c r="E90" s="160">
        <v>5.6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125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95" t="s">
        <v>129</v>
      </c>
      <c r="D91" s="161"/>
      <c r="E91" s="162">
        <v>5.6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125</v>
      </c>
      <c r="AH91" s="149">
        <v>1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76">
        <v>12</v>
      </c>
      <c r="B92" s="177" t="s">
        <v>177</v>
      </c>
      <c r="C92" s="193" t="s">
        <v>178</v>
      </c>
      <c r="D92" s="178" t="s">
        <v>169</v>
      </c>
      <c r="E92" s="179">
        <v>5.6</v>
      </c>
      <c r="F92" s="180"/>
      <c r="G92" s="181">
        <f>ROUND(E92*F92,2)</f>
        <v>0</v>
      </c>
      <c r="H92" s="180"/>
      <c r="I92" s="181">
        <f>ROUND(E92*H92,2)</f>
        <v>0</v>
      </c>
      <c r="J92" s="180"/>
      <c r="K92" s="181">
        <f>ROUND(E92*J92,2)</f>
        <v>0</v>
      </c>
      <c r="L92" s="181">
        <v>21</v>
      </c>
      <c r="M92" s="181">
        <f>G92*(1+L92/100)</f>
        <v>0</v>
      </c>
      <c r="N92" s="181">
        <v>0</v>
      </c>
      <c r="O92" s="181">
        <f>ROUND(E92*N92,2)</f>
        <v>0</v>
      </c>
      <c r="P92" s="181">
        <v>0.33</v>
      </c>
      <c r="Q92" s="181">
        <f>ROUND(E92*P92,2)</f>
        <v>1.85</v>
      </c>
      <c r="R92" s="181"/>
      <c r="S92" s="181" t="s">
        <v>121</v>
      </c>
      <c r="T92" s="182" t="s">
        <v>121</v>
      </c>
      <c r="U92" s="158">
        <v>0.52649999999999997</v>
      </c>
      <c r="V92" s="158">
        <f>ROUND(E92*U92,2)</f>
        <v>2.95</v>
      </c>
      <c r="W92" s="158"/>
      <c r="X92" s="158" t="s">
        <v>122</v>
      </c>
      <c r="Y92" s="149"/>
      <c r="Z92" s="149"/>
      <c r="AA92" s="149"/>
      <c r="AB92" s="149"/>
      <c r="AC92" s="149"/>
      <c r="AD92" s="149"/>
      <c r="AE92" s="149"/>
      <c r="AF92" s="149"/>
      <c r="AG92" s="149" t="s">
        <v>123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94" t="s">
        <v>179</v>
      </c>
      <c r="D93" s="159"/>
      <c r="E93" s="160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125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194" t="s">
        <v>305</v>
      </c>
      <c r="D94" s="159"/>
      <c r="E94" s="160">
        <v>5.6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125</v>
      </c>
      <c r="AH94" s="149">
        <v>5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95" t="s">
        <v>129</v>
      </c>
      <c r="D95" s="161"/>
      <c r="E95" s="162">
        <v>5.6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125</v>
      </c>
      <c r="AH95" s="149">
        <v>1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76">
        <v>13</v>
      </c>
      <c r="B96" s="177" t="s">
        <v>306</v>
      </c>
      <c r="C96" s="193" t="s">
        <v>307</v>
      </c>
      <c r="D96" s="178" t="s">
        <v>216</v>
      </c>
      <c r="E96" s="179">
        <v>9.1999999999999993</v>
      </c>
      <c r="F96" s="180"/>
      <c r="G96" s="181">
        <f>ROUND(E96*F96,2)</f>
        <v>0</v>
      </c>
      <c r="H96" s="180"/>
      <c r="I96" s="181">
        <f>ROUND(E96*H96,2)</f>
        <v>0</v>
      </c>
      <c r="J96" s="180"/>
      <c r="K96" s="181">
        <f>ROUND(E96*J96,2)</f>
        <v>0</v>
      </c>
      <c r="L96" s="181">
        <v>21</v>
      </c>
      <c r="M96" s="181">
        <f>G96*(1+L96/100)</f>
        <v>0</v>
      </c>
      <c r="N96" s="181">
        <v>0</v>
      </c>
      <c r="O96" s="181">
        <f>ROUND(E96*N96,2)</f>
        <v>0</v>
      </c>
      <c r="P96" s="181">
        <v>0</v>
      </c>
      <c r="Q96" s="181">
        <f>ROUND(E96*P96,2)</f>
        <v>0</v>
      </c>
      <c r="R96" s="181"/>
      <c r="S96" s="181" t="s">
        <v>121</v>
      </c>
      <c r="T96" s="182" t="s">
        <v>121</v>
      </c>
      <c r="U96" s="158">
        <v>5.5E-2</v>
      </c>
      <c r="V96" s="158">
        <f>ROUND(E96*U96,2)</f>
        <v>0.51</v>
      </c>
      <c r="W96" s="158"/>
      <c r="X96" s="158" t="s">
        <v>122</v>
      </c>
      <c r="Y96" s="149"/>
      <c r="Z96" s="149"/>
      <c r="AA96" s="149"/>
      <c r="AB96" s="149"/>
      <c r="AC96" s="149"/>
      <c r="AD96" s="149"/>
      <c r="AE96" s="149"/>
      <c r="AF96" s="149"/>
      <c r="AG96" s="149" t="s">
        <v>123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94" t="s">
        <v>272</v>
      </c>
      <c r="D97" s="159"/>
      <c r="E97" s="160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9"/>
      <c r="Z97" s="149"/>
      <c r="AA97" s="149"/>
      <c r="AB97" s="149"/>
      <c r="AC97" s="149"/>
      <c r="AD97" s="149"/>
      <c r="AE97" s="149"/>
      <c r="AF97" s="149"/>
      <c r="AG97" s="149" t="s">
        <v>125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94" t="s">
        <v>273</v>
      </c>
      <c r="D98" s="159"/>
      <c r="E98" s="160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125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94" t="s">
        <v>308</v>
      </c>
      <c r="D99" s="159"/>
      <c r="E99" s="160">
        <v>9.1999999999999993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125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95" t="s">
        <v>129</v>
      </c>
      <c r="D100" s="161"/>
      <c r="E100" s="162">
        <v>9.1999999999999993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125</v>
      </c>
      <c r="AH100" s="149">
        <v>1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76">
        <v>14</v>
      </c>
      <c r="B101" s="177" t="s">
        <v>309</v>
      </c>
      <c r="C101" s="193" t="s">
        <v>310</v>
      </c>
      <c r="D101" s="178" t="s">
        <v>169</v>
      </c>
      <c r="E101" s="179">
        <v>2.2999999999999998</v>
      </c>
      <c r="F101" s="180"/>
      <c r="G101" s="181">
        <f>ROUND(E101*F101,2)</f>
        <v>0</v>
      </c>
      <c r="H101" s="180"/>
      <c r="I101" s="181">
        <f>ROUND(E101*H101,2)</f>
        <v>0</v>
      </c>
      <c r="J101" s="180"/>
      <c r="K101" s="181">
        <f>ROUND(E101*J101,2)</f>
        <v>0</v>
      </c>
      <c r="L101" s="181">
        <v>21</v>
      </c>
      <c r="M101" s="181">
        <f>G101*(1+L101/100)</f>
        <v>0</v>
      </c>
      <c r="N101" s="181">
        <v>0</v>
      </c>
      <c r="O101" s="181">
        <f>ROUND(E101*N101,2)</f>
        <v>0</v>
      </c>
      <c r="P101" s="181">
        <v>0.33</v>
      </c>
      <c r="Q101" s="181">
        <f>ROUND(E101*P101,2)</f>
        <v>0.76</v>
      </c>
      <c r="R101" s="181"/>
      <c r="S101" s="181" t="s">
        <v>121</v>
      </c>
      <c r="T101" s="182" t="s">
        <v>121</v>
      </c>
      <c r="U101" s="158">
        <v>0.625</v>
      </c>
      <c r="V101" s="158">
        <f>ROUND(E101*U101,2)</f>
        <v>1.44</v>
      </c>
      <c r="W101" s="158"/>
      <c r="X101" s="158" t="s">
        <v>122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123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194" t="s">
        <v>272</v>
      </c>
      <c r="D102" s="159"/>
      <c r="E102" s="160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125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94" t="s">
        <v>273</v>
      </c>
      <c r="D103" s="159"/>
      <c r="E103" s="160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125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94" t="s">
        <v>311</v>
      </c>
      <c r="D104" s="159"/>
      <c r="E104" s="160">
        <v>2.2999999999999998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125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95" t="s">
        <v>129</v>
      </c>
      <c r="D105" s="161"/>
      <c r="E105" s="162">
        <v>2.2999999999999998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125</v>
      </c>
      <c r="AH105" s="149">
        <v>1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76">
        <v>15</v>
      </c>
      <c r="B106" s="177" t="s">
        <v>177</v>
      </c>
      <c r="C106" s="193" t="s">
        <v>178</v>
      </c>
      <c r="D106" s="178" t="s">
        <v>169</v>
      </c>
      <c r="E106" s="179">
        <v>2.2999999999999998</v>
      </c>
      <c r="F106" s="180"/>
      <c r="G106" s="181">
        <f>ROUND(E106*F106,2)</f>
        <v>0</v>
      </c>
      <c r="H106" s="180"/>
      <c r="I106" s="181">
        <f>ROUND(E106*H106,2)</f>
        <v>0</v>
      </c>
      <c r="J106" s="180"/>
      <c r="K106" s="181">
        <f>ROUND(E106*J106,2)</f>
        <v>0</v>
      </c>
      <c r="L106" s="181">
        <v>21</v>
      </c>
      <c r="M106" s="181">
        <f>G106*(1+L106/100)</f>
        <v>0</v>
      </c>
      <c r="N106" s="181">
        <v>0</v>
      </c>
      <c r="O106" s="181">
        <f>ROUND(E106*N106,2)</f>
        <v>0</v>
      </c>
      <c r="P106" s="181">
        <v>0.33</v>
      </c>
      <c r="Q106" s="181">
        <f>ROUND(E106*P106,2)</f>
        <v>0.76</v>
      </c>
      <c r="R106" s="181"/>
      <c r="S106" s="181" t="s">
        <v>121</v>
      </c>
      <c r="T106" s="182" t="s">
        <v>121</v>
      </c>
      <c r="U106" s="158">
        <v>0.52649999999999997</v>
      </c>
      <c r="V106" s="158">
        <f>ROUND(E106*U106,2)</f>
        <v>1.21</v>
      </c>
      <c r="W106" s="158"/>
      <c r="X106" s="158" t="s">
        <v>122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123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94" t="s">
        <v>312</v>
      </c>
      <c r="D107" s="159"/>
      <c r="E107" s="160">
        <v>2.2999999999999998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125</v>
      </c>
      <c r="AH107" s="149">
        <v>5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195" t="s">
        <v>129</v>
      </c>
      <c r="D108" s="161"/>
      <c r="E108" s="162">
        <v>2.2999999999999998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125</v>
      </c>
      <c r="AH108" s="149">
        <v>1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6">
        <v>16</v>
      </c>
      <c r="B109" s="177" t="s">
        <v>313</v>
      </c>
      <c r="C109" s="193" t="s">
        <v>314</v>
      </c>
      <c r="D109" s="178" t="s">
        <v>169</v>
      </c>
      <c r="E109" s="179">
        <v>2.2999999999999998</v>
      </c>
      <c r="F109" s="180"/>
      <c r="G109" s="181">
        <f>ROUND(E109*F109,2)</f>
        <v>0</v>
      </c>
      <c r="H109" s="180"/>
      <c r="I109" s="181">
        <f>ROUND(E109*H109,2)</f>
        <v>0</v>
      </c>
      <c r="J109" s="180"/>
      <c r="K109" s="181">
        <f>ROUND(E109*J109,2)</f>
        <v>0</v>
      </c>
      <c r="L109" s="181">
        <v>21</v>
      </c>
      <c r="M109" s="181">
        <f>G109*(1+L109/100)</f>
        <v>0</v>
      </c>
      <c r="N109" s="181">
        <v>0</v>
      </c>
      <c r="O109" s="181">
        <f>ROUND(E109*N109,2)</f>
        <v>0</v>
      </c>
      <c r="P109" s="181">
        <v>0.44</v>
      </c>
      <c r="Q109" s="181">
        <f>ROUND(E109*P109,2)</f>
        <v>1.01</v>
      </c>
      <c r="R109" s="181"/>
      <c r="S109" s="181" t="s">
        <v>121</v>
      </c>
      <c r="T109" s="182" t="s">
        <v>121</v>
      </c>
      <c r="U109" s="158">
        <v>0.376</v>
      </c>
      <c r="V109" s="158">
        <f>ROUND(E109*U109,2)</f>
        <v>0.86</v>
      </c>
      <c r="W109" s="158"/>
      <c r="X109" s="158" t="s">
        <v>122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123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94" t="s">
        <v>312</v>
      </c>
      <c r="D110" s="159"/>
      <c r="E110" s="160">
        <v>2.2999999999999998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125</v>
      </c>
      <c r="AH110" s="149">
        <v>5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95" t="s">
        <v>129</v>
      </c>
      <c r="D111" s="161"/>
      <c r="E111" s="162">
        <v>2.2999999999999998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125</v>
      </c>
      <c r="AH111" s="149">
        <v>1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x14ac:dyDescent="0.2">
      <c r="A112" s="170" t="s">
        <v>116</v>
      </c>
      <c r="B112" s="171" t="s">
        <v>72</v>
      </c>
      <c r="C112" s="192" t="s">
        <v>73</v>
      </c>
      <c r="D112" s="172"/>
      <c r="E112" s="173"/>
      <c r="F112" s="174"/>
      <c r="G112" s="174">
        <f>SUMIF(AG113:AG128,"&lt;&gt;NOR",G113:G128)</f>
        <v>0</v>
      </c>
      <c r="H112" s="174"/>
      <c r="I112" s="174">
        <f>SUM(I113:I128)</f>
        <v>0</v>
      </c>
      <c r="J112" s="174"/>
      <c r="K112" s="174">
        <f>SUM(K113:K128)</f>
        <v>0</v>
      </c>
      <c r="L112" s="174"/>
      <c r="M112" s="174">
        <f>SUM(M113:M128)</f>
        <v>0</v>
      </c>
      <c r="N112" s="174"/>
      <c r="O112" s="174">
        <f>SUM(O113:O128)</f>
        <v>4.92</v>
      </c>
      <c r="P112" s="174"/>
      <c r="Q112" s="174">
        <f>SUM(Q113:Q128)</f>
        <v>0</v>
      </c>
      <c r="R112" s="174"/>
      <c r="S112" s="174"/>
      <c r="T112" s="175"/>
      <c r="U112" s="169"/>
      <c r="V112" s="169">
        <f>SUM(V113:V128)</f>
        <v>3.34</v>
      </c>
      <c r="W112" s="169"/>
      <c r="X112" s="169"/>
      <c r="AG112" t="s">
        <v>117</v>
      </c>
    </row>
    <row r="113" spans="1:60" outlineLevel="1" x14ac:dyDescent="0.2">
      <c r="A113" s="176">
        <v>17</v>
      </c>
      <c r="B113" s="177" t="s">
        <v>203</v>
      </c>
      <c r="C113" s="193" t="s">
        <v>204</v>
      </c>
      <c r="D113" s="178" t="s">
        <v>169</v>
      </c>
      <c r="E113" s="179">
        <v>5.6</v>
      </c>
      <c r="F113" s="180"/>
      <c r="G113" s="181">
        <f>ROUND(E113*F113,2)</f>
        <v>0</v>
      </c>
      <c r="H113" s="180"/>
      <c r="I113" s="181">
        <f>ROUND(E113*H113,2)</f>
        <v>0</v>
      </c>
      <c r="J113" s="180"/>
      <c r="K113" s="181">
        <f>ROUND(E113*J113,2)</f>
        <v>0</v>
      </c>
      <c r="L113" s="181">
        <v>21</v>
      </c>
      <c r="M113" s="181">
        <f>G113*(1+L113/100)</f>
        <v>0</v>
      </c>
      <c r="N113" s="181">
        <v>7.3899999999999993E-2</v>
      </c>
      <c r="O113" s="181">
        <f>ROUND(E113*N113,2)</f>
        <v>0.41</v>
      </c>
      <c r="P113" s="181">
        <v>0</v>
      </c>
      <c r="Q113" s="181">
        <f>ROUND(E113*P113,2)</f>
        <v>0</v>
      </c>
      <c r="R113" s="181"/>
      <c r="S113" s="181" t="s">
        <v>121</v>
      </c>
      <c r="T113" s="182" t="s">
        <v>121</v>
      </c>
      <c r="U113" s="158">
        <v>0.45200000000000001</v>
      </c>
      <c r="V113" s="158">
        <f>ROUND(E113*U113,2)</f>
        <v>2.5299999999999998</v>
      </c>
      <c r="W113" s="158"/>
      <c r="X113" s="158" t="s">
        <v>122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123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94" t="s">
        <v>205</v>
      </c>
      <c r="D114" s="159"/>
      <c r="E114" s="160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125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94" t="s">
        <v>305</v>
      </c>
      <c r="D115" s="159"/>
      <c r="E115" s="160">
        <v>5.6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125</v>
      </c>
      <c r="AH115" s="149">
        <v>5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195" t="s">
        <v>129</v>
      </c>
      <c r="D116" s="161"/>
      <c r="E116" s="162">
        <v>5.6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125</v>
      </c>
      <c r="AH116" s="149">
        <v>1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6">
        <v>18</v>
      </c>
      <c r="B117" s="177" t="s">
        <v>212</v>
      </c>
      <c r="C117" s="193" t="s">
        <v>213</v>
      </c>
      <c r="D117" s="178" t="s">
        <v>169</v>
      </c>
      <c r="E117" s="179">
        <v>5.6</v>
      </c>
      <c r="F117" s="180"/>
      <c r="G117" s="181">
        <f>ROUND(E117*F117,2)</f>
        <v>0</v>
      </c>
      <c r="H117" s="180"/>
      <c r="I117" s="181">
        <f>ROUND(E117*H117,2)</f>
        <v>0</v>
      </c>
      <c r="J117" s="180"/>
      <c r="K117" s="181">
        <f>ROUND(E117*J117,2)</f>
        <v>0</v>
      </c>
      <c r="L117" s="181">
        <v>21</v>
      </c>
      <c r="M117" s="181">
        <f>G117*(1+L117/100)</f>
        <v>0</v>
      </c>
      <c r="N117" s="181">
        <v>0.30360999999999999</v>
      </c>
      <c r="O117" s="181">
        <f>ROUND(E117*N117,2)</f>
        <v>1.7</v>
      </c>
      <c r="P117" s="181">
        <v>0</v>
      </c>
      <c r="Q117" s="181">
        <f>ROUND(E117*P117,2)</f>
        <v>0</v>
      </c>
      <c r="R117" s="181"/>
      <c r="S117" s="181" t="s">
        <v>121</v>
      </c>
      <c r="T117" s="182" t="s">
        <v>121</v>
      </c>
      <c r="U117" s="158">
        <v>1.6E-2</v>
      </c>
      <c r="V117" s="158">
        <f>ROUND(E117*U117,2)</f>
        <v>0.09</v>
      </c>
      <c r="W117" s="158"/>
      <c r="X117" s="158" t="s">
        <v>122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123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94" t="s">
        <v>205</v>
      </c>
      <c r="D118" s="159"/>
      <c r="E118" s="160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125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94" t="s">
        <v>305</v>
      </c>
      <c r="D119" s="159"/>
      <c r="E119" s="160">
        <v>5.6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125</v>
      </c>
      <c r="AH119" s="149">
        <v>5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95" t="s">
        <v>129</v>
      </c>
      <c r="D120" s="161"/>
      <c r="E120" s="162">
        <v>5.6</v>
      </c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125</v>
      </c>
      <c r="AH120" s="149">
        <v>1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6">
        <v>19</v>
      </c>
      <c r="B121" s="177" t="s">
        <v>315</v>
      </c>
      <c r="C121" s="193" t="s">
        <v>316</v>
      </c>
      <c r="D121" s="178" t="s">
        <v>169</v>
      </c>
      <c r="E121" s="179">
        <v>2.2999999999999998</v>
      </c>
      <c r="F121" s="180"/>
      <c r="G121" s="181">
        <f>ROUND(E121*F121,2)</f>
        <v>0</v>
      </c>
      <c r="H121" s="180"/>
      <c r="I121" s="181">
        <f>ROUND(E121*H121,2)</f>
        <v>0</v>
      </c>
      <c r="J121" s="180"/>
      <c r="K121" s="181">
        <f>ROUND(E121*J121,2)</f>
        <v>0</v>
      </c>
      <c r="L121" s="181">
        <v>21</v>
      </c>
      <c r="M121" s="181">
        <f>G121*(1+L121/100)</f>
        <v>0</v>
      </c>
      <c r="N121" s="181">
        <v>1.2220200000000001</v>
      </c>
      <c r="O121" s="181">
        <f>ROUND(E121*N121,2)</f>
        <v>2.81</v>
      </c>
      <c r="P121" s="181">
        <v>0</v>
      </c>
      <c r="Q121" s="181">
        <f>ROUND(E121*P121,2)</f>
        <v>0</v>
      </c>
      <c r="R121" s="181"/>
      <c r="S121" s="181" t="s">
        <v>121</v>
      </c>
      <c r="T121" s="182" t="s">
        <v>121</v>
      </c>
      <c r="U121" s="158">
        <v>0.31405</v>
      </c>
      <c r="V121" s="158">
        <f>ROUND(E121*U121,2)</f>
        <v>0.72</v>
      </c>
      <c r="W121" s="158"/>
      <c r="X121" s="158" t="s">
        <v>317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318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275" t="s">
        <v>319</v>
      </c>
      <c r="D122" s="276"/>
      <c r="E122" s="276"/>
      <c r="F122" s="276"/>
      <c r="G122" s="276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143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284" t="s">
        <v>320</v>
      </c>
      <c r="D123" s="285"/>
      <c r="E123" s="285"/>
      <c r="F123" s="285"/>
      <c r="G123" s="285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143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284" t="s">
        <v>321</v>
      </c>
      <c r="D124" s="285"/>
      <c r="E124" s="285"/>
      <c r="F124" s="285"/>
      <c r="G124" s="285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143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284" t="s">
        <v>322</v>
      </c>
      <c r="D125" s="285"/>
      <c r="E125" s="285"/>
      <c r="F125" s="285"/>
      <c r="G125" s="285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143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194" t="s">
        <v>323</v>
      </c>
      <c r="D126" s="159"/>
      <c r="E126" s="160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125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194" t="s">
        <v>312</v>
      </c>
      <c r="D127" s="159"/>
      <c r="E127" s="160">
        <v>2.2999999999999998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125</v>
      </c>
      <c r="AH127" s="149">
        <v>5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95" t="s">
        <v>129</v>
      </c>
      <c r="D128" s="161"/>
      <c r="E128" s="162">
        <v>2.2999999999999998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125</v>
      </c>
      <c r="AH128" s="149">
        <v>1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x14ac:dyDescent="0.2">
      <c r="A129" s="170" t="s">
        <v>116</v>
      </c>
      <c r="B129" s="171" t="s">
        <v>74</v>
      </c>
      <c r="C129" s="192" t="s">
        <v>75</v>
      </c>
      <c r="D129" s="172"/>
      <c r="E129" s="173"/>
      <c r="F129" s="174"/>
      <c r="G129" s="174">
        <f>SUMIF(AG130:AG133,"&lt;&gt;NOR",G130:G133)</f>
        <v>0</v>
      </c>
      <c r="H129" s="174"/>
      <c r="I129" s="174">
        <f>SUM(I130:I133)</f>
        <v>0</v>
      </c>
      <c r="J129" s="174"/>
      <c r="K129" s="174">
        <f>SUM(K130:K133)</f>
        <v>0</v>
      </c>
      <c r="L129" s="174"/>
      <c r="M129" s="174">
        <f>SUM(M130:M133)</f>
        <v>0</v>
      </c>
      <c r="N129" s="174"/>
      <c r="O129" s="174">
        <f>SUM(O130:O133)</f>
        <v>0.04</v>
      </c>
      <c r="P129" s="174"/>
      <c r="Q129" s="174">
        <f>SUM(Q130:Q133)</f>
        <v>0</v>
      </c>
      <c r="R129" s="174"/>
      <c r="S129" s="174"/>
      <c r="T129" s="175"/>
      <c r="U129" s="169"/>
      <c r="V129" s="169">
        <f>SUM(V130:V133)</f>
        <v>1.91</v>
      </c>
      <c r="W129" s="169"/>
      <c r="X129" s="169"/>
      <c r="AG129" t="s">
        <v>117</v>
      </c>
    </row>
    <row r="130" spans="1:60" outlineLevel="1" x14ac:dyDescent="0.2">
      <c r="A130" s="176">
        <v>20</v>
      </c>
      <c r="B130" s="177" t="s">
        <v>324</v>
      </c>
      <c r="C130" s="193" t="s">
        <v>325</v>
      </c>
      <c r="D130" s="178" t="s">
        <v>216</v>
      </c>
      <c r="E130" s="179">
        <v>9.1999999999999993</v>
      </c>
      <c r="F130" s="180"/>
      <c r="G130" s="181">
        <f>ROUND(E130*F130,2)</f>
        <v>0</v>
      </c>
      <c r="H130" s="180"/>
      <c r="I130" s="181">
        <f>ROUND(E130*H130,2)</f>
        <v>0</v>
      </c>
      <c r="J130" s="180"/>
      <c r="K130" s="181">
        <f>ROUND(E130*J130,2)</f>
        <v>0</v>
      </c>
      <c r="L130" s="181">
        <v>21</v>
      </c>
      <c r="M130" s="181">
        <f>G130*(1+L130/100)</f>
        <v>0</v>
      </c>
      <c r="N130" s="181">
        <v>4.3E-3</v>
      </c>
      <c r="O130" s="181">
        <f>ROUND(E130*N130,2)</f>
        <v>0.04</v>
      </c>
      <c r="P130" s="181">
        <v>0</v>
      </c>
      <c r="Q130" s="181">
        <f>ROUND(E130*P130,2)</f>
        <v>0</v>
      </c>
      <c r="R130" s="181"/>
      <c r="S130" s="181" t="s">
        <v>211</v>
      </c>
      <c r="T130" s="182" t="s">
        <v>121</v>
      </c>
      <c r="U130" s="158">
        <v>0.20799999999999999</v>
      </c>
      <c r="V130" s="158">
        <f>ROUND(E130*U130,2)</f>
        <v>1.91</v>
      </c>
      <c r="W130" s="158"/>
      <c r="X130" s="158" t="s">
        <v>122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123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194" t="s">
        <v>323</v>
      </c>
      <c r="D131" s="159"/>
      <c r="E131" s="160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125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194" t="s">
        <v>326</v>
      </c>
      <c r="D132" s="159"/>
      <c r="E132" s="160">
        <v>9.1999999999999993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125</v>
      </c>
      <c r="AH132" s="149">
        <v>5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195" t="s">
        <v>129</v>
      </c>
      <c r="D133" s="161"/>
      <c r="E133" s="162">
        <v>9.1999999999999993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125</v>
      </c>
      <c r="AH133" s="149">
        <v>1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x14ac:dyDescent="0.2">
      <c r="A134" s="170" t="s">
        <v>116</v>
      </c>
      <c r="B134" s="171" t="s">
        <v>80</v>
      </c>
      <c r="C134" s="192" t="s">
        <v>81</v>
      </c>
      <c r="D134" s="172"/>
      <c r="E134" s="173"/>
      <c r="F134" s="174"/>
      <c r="G134" s="174">
        <f>SUMIF(AG135:AG135,"&lt;&gt;NOR",G135:G135)</f>
        <v>0</v>
      </c>
      <c r="H134" s="174"/>
      <c r="I134" s="174">
        <f>SUM(I135:I135)</f>
        <v>0</v>
      </c>
      <c r="J134" s="174"/>
      <c r="K134" s="174">
        <f>SUM(K135:K135)</f>
        <v>0</v>
      </c>
      <c r="L134" s="174"/>
      <c r="M134" s="174">
        <f>SUM(M135:M135)</f>
        <v>0</v>
      </c>
      <c r="N134" s="174"/>
      <c r="O134" s="174">
        <f>SUM(O135:O135)</f>
        <v>0</v>
      </c>
      <c r="P134" s="174"/>
      <c r="Q134" s="174">
        <f>SUM(Q135:Q135)</f>
        <v>0</v>
      </c>
      <c r="R134" s="174"/>
      <c r="S134" s="174"/>
      <c r="T134" s="175"/>
      <c r="U134" s="169"/>
      <c r="V134" s="169">
        <f>SUM(V135:V135)</f>
        <v>1.91</v>
      </c>
      <c r="W134" s="169"/>
      <c r="X134" s="169"/>
      <c r="AG134" t="s">
        <v>117</v>
      </c>
    </row>
    <row r="135" spans="1:60" outlineLevel="1" x14ac:dyDescent="0.2">
      <c r="A135" s="184">
        <v>21</v>
      </c>
      <c r="B135" s="185" t="s">
        <v>245</v>
      </c>
      <c r="C135" s="200" t="s">
        <v>246</v>
      </c>
      <c r="D135" s="186" t="s">
        <v>154</v>
      </c>
      <c r="E135" s="187">
        <v>4.8909700000000003</v>
      </c>
      <c r="F135" s="188"/>
      <c r="G135" s="189">
        <f>ROUND(E135*F135,2)</f>
        <v>0</v>
      </c>
      <c r="H135" s="188"/>
      <c r="I135" s="189">
        <f>ROUND(E135*H135,2)</f>
        <v>0</v>
      </c>
      <c r="J135" s="188"/>
      <c r="K135" s="189">
        <f>ROUND(E135*J135,2)</f>
        <v>0</v>
      </c>
      <c r="L135" s="189">
        <v>21</v>
      </c>
      <c r="M135" s="189">
        <f>G135*(1+L135/100)</f>
        <v>0</v>
      </c>
      <c r="N135" s="189">
        <v>0</v>
      </c>
      <c r="O135" s="189">
        <f>ROUND(E135*N135,2)</f>
        <v>0</v>
      </c>
      <c r="P135" s="189">
        <v>0</v>
      </c>
      <c r="Q135" s="189">
        <f>ROUND(E135*P135,2)</f>
        <v>0</v>
      </c>
      <c r="R135" s="189"/>
      <c r="S135" s="189" t="s">
        <v>121</v>
      </c>
      <c r="T135" s="190" t="s">
        <v>121</v>
      </c>
      <c r="U135" s="158">
        <v>0.39</v>
      </c>
      <c r="V135" s="158">
        <f>ROUND(E135*U135,2)</f>
        <v>1.91</v>
      </c>
      <c r="W135" s="158"/>
      <c r="X135" s="158" t="s">
        <v>247</v>
      </c>
      <c r="Y135" s="149"/>
      <c r="Z135" s="149"/>
      <c r="AA135" s="149"/>
      <c r="AB135" s="149"/>
      <c r="AC135" s="149"/>
      <c r="AD135" s="149"/>
      <c r="AE135" s="149"/>
      <c r="AF135" s="149"/>
      <c r="AG135" s="149" t="s">
        <v>248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x14ac:dyDescent="0.2">
      <c r="A136" s="170" t="s">
        <v>116</v>
      </c>
      <c r="B136" s="171" t="s">
        <v>83</v>
      </c>
      <c r="C136" s="192" t="s">
        <v>84</v>
      </c>
      <c r="D136" s="172"/>
      <c r="E136" s="173"/>
      <c r="F136" s="174"/>
      <c r="G136" s="174">
        <f>SUMIF(AG137:AG148,"&lt;&gt;NOR",G137:G148)</f>
        <v>0</v>
      </c>
      <c r="H136" s="174"/>
      <c r="I136" s="174">
        <f>SUM(I137:I148)</f>
        <v>0</v>
      </c>
      <c r="J136" s="174"/>
      <c r="K136" s="174">
        <f>SUM(K137:K148)</f>
        <v>0</v>
      </c>
      <c r="L136" s="174"/>
      <c r="M136" s="174">
        <f>SUM(M137:M148)</f>
        <v>0</v>
      </c>
      <c r="N136" s="174"/>
      <c r="O136" s="174">
        <f>SUM(O137:O148)</f>
        <v>0</v>
      </c>
      <c r="P136" s="174"/>
      <c r="Q136" s="174">
        <f>SUM(Q137:Q148)</f>
        <v>0</v>
      </c>
      <c r="R136" s="174"/>
      <c r="S136" s="174"/>
      <c r="T136" s="175"/>
      <c r="U136" s="169"/>
      <c r="V136" s="169">
        <f>SUM(V137:V148)</f>
        <v>0</v>
      </c>
      <c r="W136" s="169"/>
      <c r="X136" s="169"/>
      <c r="AG136" t="s">
        <v>117</v>
      </c>
    </row>
    <row r="137" spans="1:60" outlineLevel="1" x14ac:dyDescent="0.2">
      <c r="A137" s="184">
        <v>22</v>
      </c>
      <c r="B137" s="185" t="s">
        <v>327</v>
      </c>
      <c r="C137" s="200" t="s">
        <v>328</v>
      </c>
      <c r="D137" s="186" t="s">
        <v>216</v>
      </c>
      <c r="E137" s="187">
        <v>30</v>
      </c>
      <c r="F137" s="188"/>
      <c r="G137" s="189">
        <f t="shared" ref="G137:G148" si="0">ROUND(E137*F137,2)</f>
        <v>0</v>
      </c>
      <c r="H137" s="188"/>
      <c r="I137" s="189">
        <f t="shared" ref="I137:I148" si="1">ROUND(E137*H137,2)</f>
        <v>0</v>
      </c>
      <c r="J137" s="188"/>
      <c r="K137" s="189">
        <f t="shared" ref="K137:K148" si="2">ROUND(E137*J137,2)</f>
        <v>0</v>
      </c>
      <c r="L137" s="189">
        <v>21</v>
      </c>
      <c r="M137" s="189">
        <f t="shared" ref="M137:M148" si="3">G137*(1+L137/100)</f>
        <v>0</v>
      </c>
      <c r="N137" s="189">
        <v>0</v>
      </c>
      <c r="O137" s="189">
        <f t="shared" ref="O137:O148" si="4">ROUND(E137*N137,2)</f>
        <v>0</v>
      </c>
      <c r="P137" s="189">
        <v>0</v>
      </c>
      <c r="Q137" s="189">
        <f t="shared" ref="Q137:Q148" si="5">ROUND(E137*P137,2)</f>
        <v>0</v>
      </c>
      <c r="R137" s="189"/>
      <c r="S137" s="189" t="s">
        <v>211</v>
      </c>
      <c r="T137" s="190" t="s">
        <v>329</v>
      </c>
      <c r="U137" s="158">
        <v>0</v>
      </c>
      <c r="V137" s="158">
        <f t="shared" ref="V137:V148" si="6">ROUND(E137*U137,2)</f>
        <v>0</v>
      </c>
      <c r="W137" s="158"/>
      <c r="X137" s="158" t="s">
        <v>122</v>
      </c>
      <c r="Y137" s="149"/>
      <c r="Z137" s="149"/>
      <c r="AA137" s="149"/>
      <c r="AB137" s="149"/>
      <c r="AC137" s="149"/>
      <c r="AD137" s="149"/>
      <c r="AE137" s="149"/>
      <c r="AF137" s="149"/>
      <c r="AG137" s="149" t="s">
        <v>330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84">
        <v>23</v>
      </c>
      <c r="B138" s="185" t="s">
        <v>331</v>
      </c>
      <c r="C138" s="200" t="s">
        <v>332</v>
      </c>
      <c r="D138" s="186" t="s">
        <v>333</v>
      </c>
      <c r="E138" s="187">
        <v>9</v>
      </c>
      <c r="F138" s="188"/>
      <c r="G138" s="189">
        <f t="shared" si="0"/>
        <v>0</v>
      </c>
      <c r="H138" s="188"/>
      <c r="I138" s="189">
        <f t="shared" si="1"/>
        <v>0</v>
      </c>
      <c r="J138" s="188"/>
      <c r="K138" s="189">
        <f t="shared" si="2"/>
        <v>0</v>
      </c>
      <c r="L138" s="189">
        <v>21</v>
      </c>
      <c r="M138" s="189">
        <f t="shared" si="3"/>
        <v>0</v>
      </c>
      <c r="N138" s="189">
        <v>0</v>
      </c>
      <c r="O138" s="189">
        <f t="shared" si="4"/>
        <v>0</v>
      </c>
      <c r="P138" s="189">
        <v>0</v>
      </c>
      <c r="Q138" s="189">
        <f t="shared" si="5"/>
        <v>0</v>
      </c>
      <c r="R138" s="189"/>
      <c r="S138" s="189" t="s">
        <v>211</v>
      </c>
      <c r="T138" s="190" t="s">
        <v>329</v>
      </c>
      <c r="U138" s="158">
        <v>0</v>
      </c>
      <c r="V138" s="158">
        <f t="shared" si="6"/>
        <v>0</v>
      </c>
      <c r="W138" s="158"/>
      <c r="X138" s="158" t="s">
        <v>122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330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ht="22.5" outlineLevel="1" x14ac:dyDescent="0.2">
      <c r="A139" s="184">
        <v>24</v>
      </c>
      <c r="B139" s="185" t="s">
        <v>334</v>
      </c>
      <c r="C139" s="200" t="s">
        <v>335</v>
      </c>
      <c r="D139" s="186" t="s">
        <v>333</v>
      </c>
      <c r="E139" s="187">
        <v>1</v>
      </c>
      <c r="F139" s="188"/>
      <c r="G139" s="189">
        <f t="shared" si="0"/>
        <v>0</v>
      </c>
      <c r="H139" s="188"/>
      <c r="I139" s="189">
        <f t="shared" si="1"/>
        <v>0</v>
      </c>
      <c r="J139" s="188"/>
      <c r="K139" s="189">
        <f t="shared" si="2"/>
        <v>0</v>
      </c>
      <c r="L139" s="189">
        <v>21</v>
      </c>
      <c r="M139" s="189">
        <f t="shared" si="3"/>
        <v>0</v>
      </c>
      <c r="N139" s="189">
        <v>0</v>
      </c>
      <c r="O139" s="189">
        <f t="shared" si="4"/>
        <v>0</v>
      </c>
      <c r="P139" s="189">
        <v>0</v>
      </c>
      <c r="Q139" s="189">
        <f t="shared" si="5"/>
        <v>0</v>
      </c>
      <c r="R139" s="189"/>
      <c r="S139" s="189" t="s">
        <v>211</v>
      </c>
      <c r="T139" s="190" t="s">
        <v>329</v>
      </c>
      <c r="U139" s="158">
        <v>0</v>
      </c>
      <c r="V139" s="158">
        <f t="shared" si="6"/>
        <v>0</v>
      </c>
      <c r="W139" s="158"/>
      <c r="X139" s="158" t="s">
        <v>122</v>
      </c>
      <c r="Y139" s="149"/>
      <c r="Z139" s="149"/>
      <c r="AA139" s="149"/>
      <c r="AB139" s="149"/>
      <c r="AC139" s="149"/>
      <c r="AD139" s="149"/>
      <c r="AE139" s="149"/>
      <c r="AF139" s="149"/>
      <c r="AG139" s="149" t="s">
        <v>330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84">
        <v>25</v>
      </c>
      <c r="B140" s="185" t="s">
        <v>336</v>
      </c>
      <c r="C140" s="200" t="s">
        <v>337</v>
      </c>
      <c r="D140" s="186" t="s">
        <v>216</v>
      </c>
      <c r="E140" s="187">
        <v>25</v>
      </c>
      <c r="F140" s="188"/>
      <c r="G140" s="189">
        <f t="shared" si="0"/>
        <v>0</v>
      </c>
      <c r="H140" s="188"/>
      <c r="I140" s="189">
        <f t="shared" si="1"/>
        <v>0</v>
      </c>
      <c r="J140" s="188"/>
      <c r="K140" s="189">
        <f t="shared" si="2"/>
        <v>0</v>
      </c>
      <c r="L140" s="189">
        <v>21</v>
      </c>
      <c r="M140" s="189">
        <f t="shared" si="3"/>
        <v>0</v>
      </c>
      <c r="N140" s="189">
        <v>0</v>
      </c>
      <c r="O140" s="189">
        <f t="shared" si="4"/>
        <v>0</v>
      </c>
      <c r="P140" s="189">
        <v>0</v>
      </c>
      <c r="Q140" s="189">
        <f t="shared" si="5"/>
        <v>0</v>
      </c>
      <c r="R140" s="189"/>
      <c r="S140" s="189" t="s">
        <v>211</v>
      </c>
      <c r="T140" s="190" t="s">
        <v>329</v>
      </c>
      <c r="U140" s="158">
        <v>0</v>
      </c>
      <c r="V140" s="158">
        <f t="shared" si="6"/>
        <v>0</v>
      </c>
      <c r="W140" s="158"/>
      <c r="X140" s="158" t="s">
        <v>122</v>
      </c>
      <c r="Y140" s="149"/>
      <c r="Z140" s="149"/>
      <c r="AA140" s="149"/>
      <c r="AB140" s="149"/>
      <c r="AC140" s="149"/>
      <c r="AD140" s="149"/>
      <c r="AE140" s="149"/>
      <c r="AF140" s="149"/>
      <c r="AG140" s="149" t="s">
        <v>330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84">
        <v>26</v>
      </c>
      <c r="B141" s="185" t="s">
        <v>338</v>
      </c>
      <c r="C141" s="200" t="s">
        <v>339</v>
      </c>
      <c r="D141" s="186" t="s">
        <v>216</v>
      </c>
      <c r="E141" s="187">
        <v>6</v>
      </c>
      <c r="F141" s="188"/>
      <c r="G141" s="189">
        <f t="shared" si="0"/>
        <v>0</v>
      </c>
      <c r="H141" s="188"/>
      <c r="I141" s="189">
        <f t="shared" si="1"/>
        <v>0</v>
      </c>
      <c r="J141" s="188"/>
      <c r="K141" s="189">
        <f t="shared" si="2"/>
        <v>0</v>
      </c>
      <c r="L141" s="189">
        <v>21</v>
      </c>
      <c r="M141" s="189">
        <f t="shared" si="3"/>
        <v>0</v>
      </c>
      <c r="N141" s="189">
        <v>0</v>
      </c>
      <c r="O141" s="189">
        <f t="shared" si="4"/>
        <v>0</v>
      </c>
      <c r="P141" s="189">
        <v>0</v>
      </c>
      <c r="Q141" s="189">
        <f t="shared" si="5"/>
        <v>0</v>
      </c>
      <c r="R141" s="189"/>
      <c r="S141" s="189" t="s">
        <v>211</v>
      </c>
      <c r="T141" s="190" t="s">
        <v>329</v>
      </c>
      <c r="U141" s="158">
        <v>0</v>
      </c>
      <c r="V141" s="158">
        <f t="shared" si="6"/>
        <v>0</v>
      </c>
      <c r="W141" s="158"/>
      <c r="X141" s="158" t="s">
        <v>122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330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84">
        <v>27</v>
      </c>
      <c r="B142" s="185" t="s">
        <v>340</v>
      </c>
      <c r="C142" s="200" t="s">
        <v>341</v>
      </c>
      <c r="D142" s="186" t="s">
        <v>333</v>
      </c>
      <c r="E142" s="187">
        <v>6</v>
      </c>
      <c r="F142" s="188"/>
      <c r="G142" s="189">
        <f t="shared" si="0"/>
        <v>0</v>
      </c>
      <c r="H142" s="188"/>
      <c r="I142" s="189">
        <f t="shared" si="1"/>
        <v>0</v>
      </c>
      <c r="J142" s="188"/>
      <c r="K142" s="189">
        <f t="shared" si="2"/>
        <v>0</v>
      </c>
      <c r="L142" s="189">
        <v>21</v>
      </c>
      <c r="M142" s="189">
        <f t="shared" si="3"/>
        <v>0</v>
      </c>
      <c r="N142" s="189">
        <v>0</v>
      </c>
      <c r="O142" s="189">
        <f t="shared" si="4"/>
        <v>0</v>
      </c>
      <c r="P142" s="189">
        <v>0</v>
      </c>
      <c r="Q142" s="189">
        <f t="shared" si="5"/>
        <v>0</v>
      </c>
      <c r="R142" s="189"/>
      <c r="S142" s="189" t="s">
        <v>211</v>
      </c>
      <c r="T142" s="190" t="s">
        <v>329</v>
      </c>
      <c r="U142" s="158">
        <v>0</v>
      </c>
      <c r="V142" s="158">
        <f t="shared" si="6"/>
        <v>0</v>
      </c>
      <c r="W142" s="158"/>
      <c r="X142" s="158" t="s">
        <v>122</v>
      </c>
      <c r="Y142" s="149"/>
      <c r="Z142" s="149"/>
      <c r="AA142" s="149"/>
      <c r="AB142" s="149"/>
      <c r="AC142" s="149"/>
      <c r="AD142" s="149"/>
      <c r="AE142" s="149"/>
      <c r="AF142" s="149"/>
      <c r="AG142" s="149" t="s">
        <v>330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84">
        <v>28</v>
      </c>
      <c r="B143" s="185" t="s">
        <v>342</v>
      </c>
      <c r="C143" s="200" t="s">
        <v>343</v>
      </c>
      <c r="D143" s="186" t="s">
        <v>333</v>
      </c>
      <c r="E143" s="187">
        <v>1</v>
      </c>
      <c r="F143" s="188"/>
      <c r="G143" s="189">
        <f t="shared" si="0"/>
        <v>0</v>
      </c>
      <c r="H143" s="188"/>
      <c r="I143" s="189">
        <f t="shared" si="1"/>
        <v>0</v>
      </c>
      <c r="J143" s="188"/>
      <c r="K143" s="189">
        <f t="shared" si="2"/>
        <v>0</v>
      </c>
      <c r="L143" s="189">
        <v>21</v>
      </c>
      <c r="M143" s="189">
        <f t="shared" si="3"/>
        <v>0</v>
      </c>
      <c r="N143" s="189">
        <v>0</v>
      </c>
      <c r="O143" s="189">
        <f t="shared" si="4"/>
        <v>0</v>
      </c>
      <c r="P143" s="189">
        <v>0</v>
      </c>
      <c r="Q143" s="189">
        <f t="shared" si="5"/>
        <v>0</v>
      </c>
      <c r="R143" s="189"/>
      <c r="S143" s="189" t="s">
        <v>211</v>
      </c>
      <c r="T143" s="190" t="s">
        <v>329</v>
      </c>
      <c r="U143" s="158">
        <v>0</v>
      </c>
      <c r="V143" s="158">
        <f t="shared" si="6"/>
        <v>0</v>
      </c>
      <c r="W143" s="158"/>
      <c r="X143" s="158" t="s">
        <v>156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344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84">
        <v>29</v>
      </c>
      <c r="B144" s="185" t="s">
        <v>345</v>
      </c>
      <c r="C144" s="200" t="s">
        <v>346</v>
      </c>
      <c r="D144" s="186" t="s">
        <v>347</v>
      </c>
      <c r="E144" s="187">
        <v>1</v>
      </c>
      <c r="F144" s="188"/>
      <c r="G144" s="189">
        <f t="shared" si="0"/>
        <v>0</v>
      </c>
      <c r="H144" s="188"/>
      <c r="I144" s="189">
        <f t="shared" si="1"/>
        <v>0</v>
      </c>
      <c r="J144" s="188"/>
      <c r="K144" s="189">
        <f t="shared" si="2"/>
        <v>0</v>
      </c>
      <c r="L144" s="189">
        <v>21</v>
      </c>
      <c r="M144" s="189">
        <f t="shared" si="3"/>
        <v>0</v>
      </c>
      <c r="N144" s="189">
        <v>0</v>
      </c>
      <c r="O144" s="189">
        <f t="shared" si="4"/>
        <v>0</v>
      </c>
      <c r="P144" s="189">
        <v>0</v>
      </c>
      <c r="Q144" s="189">
        <f t="shared" si="5"/>
        <v>0</v>
      </c>
      <c r="R144" s="189"/>
      <c r="S144" s="189" t="s">
        <v>211</v>
      </c>
      <c r="T144" s="190" t="s">
        <v>329</v>
      </c>
      <c r="U144" s="158">
        <v>0</v>
      </c>
      <c r="V144" s="158">
        <f t="shared" si="6"/>
        <v>0</v>
      </c>
      <c r="W144" s="158"/>
      <c r="X144" s="158" t="s">
        <v>122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330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84">
        <v>30</v>
      </c>
      <c r="B145" s="185" t="s">
        <v>348</v>
      </c>
      <c r="C145" s="200" t="s">
        <v>349</v>
      </c>
      <c r="D145" s="186" t="s">
        <v>347</v>
      </c>
      <c r="E145" s="187">
        <v>1</v>
      </c>
      <c r="F145" s="188"/>
      <c r="G145" s="189">
        <f t="shared" si="0"/>
        <v>0</v>
      </c>
      <c r="H145" s="188"/>
      <c r="I145" s="189">
        <f t="shared" si="1"/>
        <v>0</v>
      </c>
      <c r="J145" s="188"/>
      <c r="K145" s="189">
        <f t="shared" si="2"/>
        <v>0</v>
      </c>
      <c r="L145" s="189">
        <v>21</v>
      </c>
      <c r="M145" s="189">
        <f t="shared" si="3"/>
        <v>0</v>
      </c>
      <c r="N145" s="189">
        <v>0</v>
      </c>
      <c r="O145" s="189">
        <f t="shared" si="4"/>
        <v>0</v>
      </c>
      <c r="P145" s="189">
        <v>0</v>
      </c>
      <c r="Q145" s="189">
        <f t="shared" si="5"/>
        <v>0</v>
      </c>
      <c r="R145" s="189"/>
      <c r="S145" s="189" t="s">
        <v>211</v>
      </c>
      <c r="T145" s="190" t="s">
        <v>329</v>
      </c>
      <c r="U145" s="158">
        <v>0</v>
      </c>
      <c r="V145" s="158">
        <f t="shared" si="6"/>
        <v>0</v>
      </c>
      <c r="W145" s="158"/>
      <c r="X145" s="158" t="s">
        <v>122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330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84">
        <v>31</v>
      </c>
      <c r="B146" s="185" t="s">
        <v>350</v>
      </c>
      <c r="C146" s="200" t="s">
        <v>351</v>
      </c>
      <c r="D146" s="186" t="s">
        <v>347</v>
      </c>
      <c r="E146" s="187">
        <v>1</v>
      </c>
      <c r="F146" s="188"/>
      <c r="G146" s="189">
        <f t="shared" si="0"/>
        <v>0</v>
      </c>
      <c r="H146" s="188"/>
      <c r="I146" s="189">
        <f t="shared" si="1"/>
        <v>0</v>
      </c>
      <c r="J146" s="188"/>
      <c r="K146" s="189">
        <f t="shared" si="2"/>
        <v>0</v>
      </c>
      <c r="L146" s="189">
        <v>21</v>
      </c>
      <c r="M146" s="189">
        <f t="shared" si="3"/>
        <v>0</v>
      </c>
      <c r="N146" s="189">
        <v>0</v>
      </c>
      <c r="O146" s="189">
        <f t="shared" si="4"/>
        <v>0</v>
      </c>
      <c r="P146" s="189">
        <v>0</v>
      </c>
      <c r="Q146" s="189">
        <f t="shared" si="5"/>
        <v>0</v>
      </c>
      <c r="R146" s="189"/>
      <c r="S146" s="189" t="s">
        <v>211</v>
      </c>
      <c r="T146" s="190" t="s">
        <v>329</v>
      </c>
      <c r="U146" s="158">
        <v>0</v>
      </c>
      <c r="V146" s="158">
        <f t="shared" si="6"/>
        <v>0</v>
      </c>
      <c r="W146" s="158"/>
      <c r="X146" s="158" t="s">
        <v>156</v>
      </c>
      <c r="Y146" s="149"/>
      <c r="Z146" s="149"/>
      <c r="AA146" s="149"/>
      <c r="AB146" s="149"/>
      <c r="AC146" s="149"/>
      <c r="AD146" s="149"/>
      <c r="AE146" s="149"/>
      <c r="AF146" s="149"/>
      <c r="AG146" s="149" t="s">
        <v>344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84">
        <v>32</v>
      </c>
      <c r="B147" s="185" t="s">
        <v>352</v>
      </c>
      <c r="C147" s="200" t="s">
        <v>353</v>
      </c>
      <c r="D147" s="186" t="s">
        <v>347</v>
      </c>
      <c r="E147" s="187">
        <v>1</v>
      </c>
      <c r="F147" s="188"/>
      <c r="G147" s="189">
        <f t="shared" si="0"/>
        <v>0</v>
      </c>
      <c r="H147" s="188"/>
      <c r="I147" s="189">
        <f t="shared" si="1"/>
        <v>0</v>
      </c>
      <c r="J147" s="188"/>
      <c r="K147" s="189">
        <f t="shared" si="2"/>
        <v>0</v>
      </c>
      <c r="L147" s="189">
        <v>21</v>
      </c>
      <c r="M147" s="189">
        <f t="shared" si="3"/>
        <v>0</v>
      </c>
      <c r="N147" s="189">
        <v>0</v>
      </c>
      <c r="O147" s="189">
        <f t="shared" si="4"/>
        <v>0</v>
      </c>
      <c r="P147" s="189">
        <v>0</v>
      </c>
      <c r="Q147" s="189">
        <f t="shared" si="5"/>
        <v>0</v>
      </c>
      <c r="R147" s="189"/>
      <c r="S147" s="189" t="s">
        <v>211</v>
      </c>
      <c r="T147" s="190" t="s">
        <v>329</v>
      </c>
      <c r="U147" s="158">
        <v>0</v>
      </c>
      <c r="V147" s="158">
        <f t="shared" si="6"/>
        <v>0</v>
      </c>
      <c r="W147" s="158"/>
      <c r="X147" s="158" t="s">
        <v>156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344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84">
        <v>33</v>
      </c>
      <c r="B148" s="185" t="s">
        <v>354</v>
      </c>
      <c r="C148" s="200" t="s">
        <v>355</v>
      </c>
      <c r="D148" s="186" t="s">
        <v>347</v>
      </c>
      <c r="E148" s="187">
        <v>1</v>
      </c>
      <c r="F148" s="188"/>
      <c r="G148" s="189">
        <f t="shared" si="0"/>
        <v>0</v>
      </c>
      <c r="H148" s="188"/>
      <c r="I148" s="189">
        <f t="shared" si="1"/>
        <v>0</v>
      </c>
      <c r="J148" s="188"/>
      <c r="K148" s="189">
        <f t="shared" si="2"/>
        <v>0</v>
      </c>
      <c r="L148" s="189">
        <v>21</v>
      </c>
      <c r="M148" s="189">
        <f t="shared" si="3"/>
        <v>0</v>
      </c>
      <c r="N148" s="189">
        <v>0</v>
      </c>
      <c r="O148" s="189">
        <f t="shared" si="4"/>
        <v>0</v>
      </c>
      <c r="P148" s="189">
        <v>0</v>
      </c>
      <c r="Q148" s="189">
        <f t="shared" si="5"/>
        <v>0</v>
      </c>
      <c r="R148" s="189"/>
      <c r="S148" s="189" t="s">
        <v>211</v>
      </c>
      <c r="T148" s="190" t="s">
        <v>329</v>
      </c>
      <c r="U148" s="158">
        <v>0</v>
      </c>
      <c r="V148" s="158">
        <f t="shared" si="6"/>
        <v>0</v>
      </c>
      <c r="W148" s="158"/>
      <c r="X148" s="158" t="s">
        <v>156</v>
      </c>
      <c r="Y148" s="149"/>
      <c r="Z148" s="149"/>
      <c r="AA148" s="149"/>
      <c r="AB148" s="149"/>
      <c r="AC148" s="149"/>
      <c r="AD148" s="149"/>
      <c r="AE148" s="149"/>
      <c r="AF148" s="149"/>
      <c r="AG148" s="149" t="s">
        <v>344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70" t="s">
        <v>116</v>
      </c>
      <c r="B149" s="171" t="s">
        <v>85</v>
      </c>
      <c r="C149" s="192" t="s">
        <v>86</v>
      </c>
      <c r="D149" s="172"/>
      <c r="E149" s="173"/>
      <c r="F149" s="174"/>
      <c r="G149" s="174">
        <f>SUMIF(AG150:AG158,"&lt;&gt;NOR",G150:G158)</f>
        <v>0</v>
      </c>
      <c r="H149" s="174"/>
      <c r="I149" s="174">
        <f>SUM(I150:I158)</f>
        <v>0</v>
      </c>
      <c r="J149" s="174"/>
      <c r="K149" s="174">
        <f>SUM(K150:K158)</f>
        <v>0</v>
      </c>
      <c r="L149" s="174"/>
      <c r="M149" s="174">
        <f>SUM(M150:M158)</f>
        <v>0</v>
      </c>
      <c r="N149" s="174"/>
      <c r="O149" s="174">
        <f>SUM(O150:O158)</f>
        <v>0</v>
      </c>
      <c r="P149" s="174"/>
      <c r="Q149" s="174">
        <f>SUM(Q150:Q158)</f>
        <v>0</v>
      </c>
      <c r="R149" s="174"/>
      <c r="S149" s="174"/>
      <c r="T149" s="175"/>
      <c r="U149" s="169"/>
      <c r="V149" s="169">
        <f>SUM(V150:V158)</f>
        <v>0.45</v>
      </c>
      <c r="W149" s="169"/>
      <c r="X149" s="169"/>
      <c r="AG149" t="s">
        <v>117</v>
      </c>
    </row>
    <row r="150" spans="1:60" ht="22.5" outlineLevel="1" x14ac:dyDescent="0.2">
      <c r="A150" s="176">
        <v>34</v>
      </c>
      <c r="B150" s="177" t="s">
        <v>356</v>
      </c>
      <c r="C150" s="193" t="s">
        <v>357</v>
      </c>
      <c r="D150" s="178" t="s">
        <v>216</v>
      </c>
      <c r="E150" s="179">
        <v>17.38</v>
      </c>
      <c r="F150" s="180"/>
      <c r="G150" s="181">
        <f>ROUND(E150*F150,2)</f>
        <v>0</v>
      </c>
      <c r="H150" s="180"/>
      <c r="I150" s="181">
        <f>ROUND(E150*H150,2)</f>
        <v>0</v>
      </c>
      <c r="J150" s="180"/>
      <c r="K150" s="181">
        <f>ROUND(E150*J150,2)</f>
        <v>0</v>
      </c>
      <c r="L150" s="181">
        <v>21</v>
      </c>
      <c r="M150" s="181">
        <f>G150*(1+L150/100)</f>
        <v>0</v>
      </c>
      <c r="N150" s="181">
        <v>6.0000000000000002E-5</v>
      </c>
      <c r="O150" s="181">
        <f>ROUND(E150*N150,2)</f>
        <v>0</v>
      </c>
      <c r="P150" s="181">
        <v>0</v>
      </c>
      <c r="Q150" s="181">
        <f>ROUND(E150*P150,2)</f>
        <v>0</v>
      </c>
      <c r="R150" s="181"/>
      <c r="S150" s="181" t="s">
        <v>121</v>
      </c>
      <c r="T150" s="182" t="s">
        <v>121</v>
      </c>
      <c r="U150" s="158">
        <v>2.5999999999999999E-2</v>
      </c>
      <c r="V150" s="158">
        <f>ROUND(E150*U150,2)</f>
        <v>0.45</v>
      </c>
      <c r="W150" s="158"/>
      <c r="X150" s="158" t="s">
        <v>122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123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6"/>
      <c r="B151" s="157"/>
      <c r="C151" s="194" t="s">
        <v>269</v>
      </c>
      <c r="D151" s="159"/>
      <c r="E151" s="160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125</v>
      </c>
      <c r="AH151" s="149">
        <v>0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6"/>
      <c r="B152" s="157"/>
      <c r="C152" s="194" t="s">
        <v>270</v>
      </c>
      <c r="D152" s="159"/>
      <c r="E152" s="160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125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6"/>
      <c r="B153" s="157"/>
      <c r="C153" s="194" t="s">
        <v>358</v>
      </c>
      <c r="D153" s="159"/>
      <c r="E153" s="160">
        <v>11.2</v>
      </c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125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194" t="s">
        <v>272</v>
      </c>
      <c r="D154" s="159"/>
      <c r="E154" s="160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125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6"/>
      <c r="B155" s="157"/>
      <c r="C155" s="194" t="s">
        <v>273</v>
      </c>
      <c r="D155" s="159"/>
      <c r="E155" s="160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125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194" t="s">
        <v>359</v>
      </c>
      <c r="D156" s="159"/>
      <c r="E156" s="160">
        <v>4.5999999999999996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125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195" t="s">
        <v>129</v>
      </c>
      <c r="D157" s="161"/>
      <c r="E157" s="162">
        <v>15.8</v>
      </c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125</v>
      </c>
      <c r="AH157" s="149">
        <v>1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199" t="s">
        <v>360</v>
      </c>
      <c r="D158" s="167"/>
      <c r="E158" s="168">
        <v>1.58</v>
      </c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125</v>
      </c>
      <c r="AH158" s="149">
        <v>4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x14ac:dyDescent="0.2">
      <c r="A159" s="170" t="s">
        <v>116</v>
      </c>
      <c r="B159" s="171" t="s">
        <v>87</v>
      </c>
      <c r="C159" s="192" t="s">
        <v>88</v>
      </c>
      <c r="D159" s="172"/>
      <c r="E159" s="173"/>
      <c r="F159" s="174"/>
      <c r="G159" s="174">
        <f>SUMIF(AG160:AG167,"&lt;&gt;NOR",G160:G167)</f>
        <v>0</v>
      </c>
      <c r="H159" s="174"/>
      <c r="I159" s="174">
        <f>SUM(I160:I167)</f>
        <v>0</v>
      </c>
      <c r="J159" s="174"/>
      <c r="K159" s="174">
        <f>SUM(K160:K167)</f>
        <v>0</v>
      </c>
      <c r="L159" s="174"/>
      <c r="M159" s="174">
        <f>SUM(M160:M167)</f>
        <v>0</v>
      </c>
      <c r="N159" s="174"/>
      <c r="O159" s="174">
        <f>SUM(O160:O167)</f>
        <v>0</v>
      </c>
      <c r="P159" s="174"/>
      <c r="Q159" s="174">
        <f>SUM(Q160:Q167)</f>
        <v>0</v>
      </c>
      <c r="R159" s="174"/>
      <c r="S159" s="174"/>
      <c r="T159" s="175"/>
      <c r="U159" s="169"/>
      <c r="V159" s="169">
        <f>SUM(V160:V167)</f>
        <v>26.759999999999998</v>
      </c>
      <c r="W159" s="169"/>
      <c r="X159" s="169"/>
      <c r="AG159" t="s">
        <v>117</v>
      </c>
    </row>
    <row r="160" spans="1:60" outlineLevel="1" x14ac:dyDescent="0.2">
      <c r="A160" s="176">
        <v>35</v>
      </c>
      <c r="B160" s="177" t="s">
        <v>249</v>
      </c>
      <c r="C160" s="193" t="s">
        <v>250</v>
      </c>
      <c r="D160" s="178" t="s">
        <v>154</v>
      </c>
      <c r="E160" s="179">
        <v>5.6379999999999999</v>
      </c>
      <c r="F160" s="180"/>
      <c r="G160" s="181">
        <f>ROUND(E160*F160,2)</f>
        <v>0</v>
      </c>
      <c r="H160" s="180"/>
      <c r="I160" s="181">
        <f>ROUND(E160*H160,2)</f>
        <v>0</v>
      </c>
      <c r="J160" s="180"/>
      <c r="K160" s="181">
        <f>ROUND(E160*J160,2)</f>
        <v>0</v>
      </c>
      <c r="L160" s="181">
        <v>21</v>
      </c>
      <c r="M160" s="181">
        <f>G160*(1+L160/100)</f>
        <v>0</v>
      </c>
      <c r="N160" s="181">
        <v>0</v>
      </c>
      <c r="O160" s="181">
        <f>ROUND(E160*N160,2)</f>
        <v>0</v>
      </c>
      <c r="P160" s="181">
        <v>0</v>
      </c>
      <c r="Q160" s="181">
        <f>ROUND(E160*P160,2)</f>
        <v>0</v>
      </c>
      <c r="R160" s="181"/>
      <c r="S160" s="181" t="s">
        <v>121</v>
      </c>
      <c r="T160" s="182" t="s">
        <v>121</v>
      </c>
      <c r="U160" s="158">
        <v>0.752</v>
      </c>
      <c r="V160" s="158">
        <f>ROUND(E160*U160,2)</f>
        <v>4.24</v>
      </c>
      <c r="W160" s="158"/>
      <c r="X160" s="158" t="s">
        <v>251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252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ht="22.5" outlineLevel="1" x14ac:dyDescent="0.2">
      <c r="A161" s="156"/>
      <c r="B161" s="157"/>
      <c r="C161" s="275" t="s">
        <v>253</v>
      </c>
      <c r="D161" s="276"/>
      <c r="E161" s="276"/>
      <c r="F161" s="276"/>
      <c r="G161" s="276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143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83" t="str">
        <f>C161</f>
        <v>S naložením suti nebo vybouraných hmot do dopravního prostředku a na jejich vyložením, popřípadě přeložením na normální dopravní prostředek.</v>
      </c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84">
        <v>36</v>
      </c>
      <c r="B162" s="185" t="s">
        <v>254</v>
      </c>
      <c r="C162" s="200" t="s">
        <v>255</v>
      </c>
      <c r="D162" s="186" t="s">
        <v>154</v>
      </c>
      <c r="E162" s="187">
        <v>50.741999999999997</v>
      </c>
      <c r="F162" s="188"/>
      <c r="G162" s="189">
        <f>ROUND(E162*F162,2)</f>
        <v>0</v>
      </c>
      <c r="H162" s="188"/>
      <c r="I162" s="189">
        <f>ROUND(E162*H162,2)</f>
        <v>0</v>
      </c>
      <c r="J162" s="188"/>
      <c r="K162" s="189">
        <f>ROUND(E162*J162,2)</f>
        <v>0</v>
      </c>
      <c r="L162" s="189">
        <v>21</v>
      </c>
      <c r="M162" s="189">
        <f>G162*(1+L162/100)</f>
        <v>0</v>
      </c>
      <c r="N162" s="189">
        <v>0</v>
      </c>
      <c r="O162" s="189">
        <f>ROUND(E162*N162,2)</f>
        <v>0</v>
      </c>
      <c r="P162" s="189">
        <v>0</v>
      </c>
      <c r="Q162" s="189">
        <f>ROUND(E162*P162,2)</f>
        <v>0</v>
      </c>
      <c r="R162" s="189"/>
      <c r="S162" s="189" t="s">
        <v>121</v>
      </c>
      <c r="T162" s="190" t="s">
        <v>121</v>
      </c>
      <c r="U162" s="158">
        <v>0.36</v>
      </c>
      <c r="V162" s="158">
        <f>ROUND(E162*U162,2)</f>
        <v>18.27</v>
      </c>
      <c r="W162" s="158"/>
      <c r="X162" s="158" t="s">
        <v>251</v>
      </c>
      <c r="Y162" s="149"/>
      <c r="Z162" s="149"/>
      <c r="AA162" s="149"/>
      <c r="AB162" s="149"/>
      <c r="AC162" s="149"/>
      <c r="AD162" s="149"/>
      <c r="AE162" s="149"/>
      <c r="AF162" s="149"/>
      <c r="AG162" s="149" t="s">
        <v>252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84">
        <v>37</v>
      </c>
      <c r="B163" s="185" t="s">
        <v>256</v>
      </c>
      <c r="C163" s="200" t="s">
        <v>257</v>
      </c>
      <c r="D163" s="186" t="s">
        <v>154</v>
      </c>
      <c r="E163" s="187">
        <v>5.6379999999999999</v>
      </c>
      <c r="F163" s="188"/>
      <c r="G163" s="189">
        <f>ROUND(E163*F163,2)</f>
        <v>0</v>
      </c>
      <c r="H163" s="188"/>
      <c r="I163" s="189">
        <f>ROUND(E163*H163,2)</f>
        <v>0</v>
      </c>
      <c r="J163" s="188"/>
      <c r="K163" s="189">
        <f>ROUND(E163*J163,2)</f>
        <v>0</v>
      </c>
      <c r="L163" s="189">
        <v>21</v>
      </c>
      <c r="M163" s="189">
        <f>G163*(1+L163/100)</f>
        <v>0</v>
      </c>
      <c r="N163" s="189">
        <v>0</v>
      </c>
      <c r="O163" s="189">
        <f>ROUND(E163*N163,2)</f>
        <v>0</v>
      </c>
      <c r="P163" s="189">
        <v>0</v>
      </c>
      <c r="Q163" s="189">
        <f>ROUND(E163*P163,2)</f>
        <v>0</v>
      </c>
      <c r="R163" s="189"/>
      <c r="S163" s="189" t="s">
        <v>121</v>
      </c>
      <c r="T163" s="190" t="s">
        <v>121</v>
      </c>
      <c r="U163" s="158">
        <v>0.26500000000000001</v>
      </c>
      <c r="V163" s="158">
        <f>ROUND(E163*U163,2)</f>
        <v>1.49</v>
      </c>
      <c r="W163" s="158"/>
      <c r="X163" s="158" t="s">
        <v>251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252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6">
        <v>38</v>
      </c>
      <c r="B164" s="177" t="s">
        <v>258</v>
      </c>
      <c r="C164" s="193" t="s">
        <v>259</v>
      </c>
      <c r="D164" s="178" t="s">
        <v>154</v>
      </c>
      <c r="E164" s="179">
        <v>5.6379999999999999</v>
      </c>
      <c r="F164" s="180"/>
      <c r="G164" s="181">
        <f>ROUND(E164*F164,2)</f>
        <v>0</v>
      </c>
      <c r="H164" s="180"/>
      <c r="I164" s="181">
        <f>ROUND(E164*H164,2)</f>
        <v>0</v>
      </c>
      <c r="J164" s="180"/>
      <c r="K164" s="181">
        <f>ROUND(E164*J164,2)</f>
        <v>0</v>
      </c>
      <c r="L164" s="181">
        <v>21</v>
      </c>
      <c r="M164" s="181">
        <f>G164*(1+L164/100)</f>
        <v>0</v>
      </c>
      <c r="N164" s="181">
        <v>0</v>
      </c>
      <c r="O164" s="181">
        <f>ROUND(E164*N164,2)</f>
        <v>0</v>
      </c>
      <c r="P164" s="181">
        <v>0</v>
      </c>
      <c r="Q164" s="181">
        <f>ROUND(E164*P164,2)</f>
        <v>0</v>
      </c>
      <c r="R164" s="181"/>
      <c r="S164" s="181" t="s">
        <v>121</v>
      </c>
      <c r="T164" s="182" t="s">
        <v>121</v>
      </c>
      <c r="U164" s="158">
        <v>0.49</v>
      </c>
      <c r="V164" s="158">
        <f>ROUND(E164*U164,2)</f>
        <v>2.76</v>
      </c>
      <c r="W164" s="158"/>
      <c r="X164" s="158" t="s">
        <v>251</v>
      </c>
      <c r="Y164" s="149"/>
      <c r="Z164" s="149"/>
      <c r="AA164" s="149"/>
      <c r="AB164" s="149"/>
      <c r="AC164" s="149"/>
      <c r="AD164" s="149"/>
      <c r="AE164" s="149"/>
      <c r="AF164" s="149"/>
      <c r="AG164" s="149" t="s">
        <v>252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6"/>
      <c r="B165" s="157"/>
      <c r="C165" s="275" t="s">
        <v>260</v>
      </c>
      <c r="D165" s="276"/>
      <c r="E165" s="276"/>
      <c r="F165" s="276"/>
      <c r="G165" s="276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143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84">
        <v>39</v>
      </c>
      <c r="B166" s="185" t="s">
        <v>261</v>
      </c>
      <c r="C166" s="200" t="s">
        <v>262</v>
      </c>
      <c r="D166" s="186" t="s">
        <v>154</v>
      </c>
      <c r="E166" s="187">
        <v>107.122</v>
      </c>
      <c r="F166" s="188"/>
      <c r="G166" s="189">
        <f>ROUND(E166*F166,2)</f>
        <v>0</v>
      </c>
      <c r="H166" s="188"/>
      <c r="I166" s="189">
        <f>ROUND(E166*H166,2)</f>
        <v>0</v>
      </c>
      <c r="J166" s="188"/>
      <c r="K166" s="189">
        <f>ROUND(E166*J166,2)</f>
        <v>0</v>
      </c>
      <c r="L166" s="189">
        <v>21</v>
      </c>
      <c r="M166" s="189">
        <f>G166*(1+L166/100)</f>
        <v>0</v>
      </c>
      <c r="N166" s="189">
        <v>0</v>
      </c>
      <c r="O166" s="189">
        <f>ROUND(E166*N166,2)</f>
        <v>0</v>
      </c>
      <c r="P166" s="189">
        <v>0</v>
      </c>
      <c r="Q166" s="189">
        <f>ROUND(E166*P166,2)</f>
        <v>0</v>
      </c>
      <c r="R166" s="189"/>
      <c r="S166" s="189" t="s">
        <v>121</v>
      </c>
      <c r="T166" s="190" t="s">
        <v>121</v>
      </c>
      <c r="U166" s="158">
        <v>0</v>
      </c>
      <c r="V166" s="158">
        <f>ROUND(E166*U166,2)</f>
        <v>0</v>
      </c>
      <c r="W166" s="158"/>
      <c r="X166" s="158" t="s">
        <v>251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252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76">
        <v>40</v>
      </c>
      <c r="B167" s="177" t="s">
        <v>263</v>
      </c>
      <c r="C167" s="193" t="s">
        <v>264</v>
      </c>
      <c r="D167" s="178" t="s">
        <v>154</v>
      </c>
      <c r="E167" s="179">
        <v>5.6379999999999999</v>
      </c>
      <c r="F167" s="180"/>
      <c r="G167" s="181">
        <f>ROUND(E167*F167,2)</f>
        <v>0</v>
      </c>
      <c r="H167" s="180"/>
      <c r="I167" s="181">
        <f>ROUND(E167*H167,2)</f>
        <v>0</v>
      </c>
      <c r="J167" s="180"/>
      <c r="K167" s="181">
        <f>ROUND(E167*J167,2)</f>
        <v>0</v>
      </c>
      <c r="L167" s="181">
        <v>21</v>
      </c>
      <c r="M167" s="181">
        <f>G167*(1+L167/100)</f>
        <v>0</v>
      </c>
      <c r="N167" s="181">
        <v>0</v>
      </c>
      <c r="O167" s="181">
        <f>ROUND(E167*N167,2)</f>
        <v>0</v>
      </c>
      <c r="P167" s="181">
        <v>0</v>
      </c>
      <c r="Q167" s="181">
        <f>ROUND(E167*P167,2)</f>
        <v>0</v>
      </c>
      <c r="R167" s="181"/>
      <c r="S167" s="181" t="s">
        <v>121</v>
      </c>
      <c r="T167" s="182" t="s">
        <v>121</v>
      </c>
      <c r="U167" s="158">
        <v>0</v>
      </c>
      <c r="V167" s="158">
        <f>ROUND(E167*U167,2)</f>
        <v>0</v>
      </c>
      <c r="W167" s="158"/>
      <c r="X167" s="158" t="s">
        <v>251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252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x14ac:dyDescent="0.2">
      <c r="A168" s="3"/>
      <c r="B168" s="4"/>
      <c r="C168" s="201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AE168">
        <v>15</v>
      </c>
      <c r="AF168">
        <v>21</v>
      </c>
      <c r="AG168" t="s">
        <v>103</v>
      </c>
    </row>
    <row r="169" spans="1:60" x14ac:dyDescent="0.2">
      <c r="A169" s="152"/>
      <c r="B169" s="153" t="s">
        <v>30</v>
      </c>
      <c r="C169" s="202"/>
      <c r="D169" s="154"/>
      <c r="E169" s="155"/>
      <c r="F169" s="155"/>
      <c r="G169" s="191">
        <f>G8+G112+G129+G134+G136+G149+G159</f>
        <v>0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AE169">
        <f>SUMIF(L7:L167,AE168,G7:G167)</f>
        <v>0</v>
      </c>
      <c r="AF169">
        <f>SUMIF(L7:L167,AF168,G7:G167)</f>
        <v>0</v>
      </c>
      <c r="AG169" t="s">
        <v>265</v>
      </c>
    </row>
    <row r="170" spans="1:60" x14ac:dyDescent="0.2">
      <c r="A170" s="3"/>
      <c r="B170" s="4"/>
      <c r="C170" s="201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60" x14ac:dyDescent="0.2">
      <c r="A171" s="3"/>
      <c r="B171" s="4"/>
      <c r="C171" s="201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60" x14ac:dyDescent="0.2">
      <c r="A172" s="261" t="s">
        <v>266</v>
      </c>
      <c r="B172" s="261"/>
      <c r="C172" s="262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">
      <c r="A173" s="263"/>
      <c r="B173" s="264"/>
      <c r="C173" s="265"/>
      <c r="D173" s="264"/>
      <c r="E173" s="264"/>
      <c r="F173" s="264"/>
      <c r="G173" s="266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AG173" t="s">
        <v>267</v>
      </c>
    </row>
    <row r="174" spans="1:60" x14ac:dyDescent="0.2">
      <c r="A174" s="267"/>
      <c r="B174" s="268"/>
      <c r="C174" s="269"/>
      <c r="D174" s="268"/>
      <c r="E174" s="268"/>
      <c r="F174" s="268"/>
      <c r="G174" s="270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67"/>
      <c r="B175" s="268"/>
      <c r="C175" s="269"/>
      <c r="D175" s="268"/>
      <c r="E175" s="268"/>
      <c r="F175" s="268"/>
      <c r="G175" s="270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A176" s="267"/>
      <c r="B176" s="268"/>
      <c r="C176" s="269"/>
      <c r="D176" s="268"/>
      <c r="E176" s="268"/>
      <c r="F176" s="268"/>
      <c r="G176" s="270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271"/>
      <c r="B177" s="272"/>
      <c r="C177" s="273"/>
      <c r="D177" s="272"/>
      <c r="E177" s="272"/>
      <c r="F177" s="272"/>
      <c r="G177" s="274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3"/>
      <c r="B178" s="4"/>
      <c r="C178" s="201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C179" s="203"/>
      <c r="D179" s="10"/>
      <c r="AG179" t="s">
        <v>268</v>
      </c>
    </row>
    <row r="180" spans="1:33" x14ac:dyDescent="0.2">
      <c r="D180" s="10"/>
    </row>
    <row r="181" spans="1:33" x14ac:dyDescent="0.2">
      <c r="D181" s="10"/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172:C172"/>
    <mergeCell ref="A173:G177"/>
    <mergeCell ref="C40:G40"/>
    <mergeCell ref="C122:G122"/>
    <mergeCell ref="C123:G123"/>
    <mergeCell ref="C124:G124"/>
    <mergeCell ref="C125:G125"/>
    <mergeCell ref="C161:G161"/>
    <mergeCell ref="C165:G16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82A82-5FF8-4260-9B1D-F8BCDBB4E8E9}">
  <sheetPr>
    <outlinePr summaryBelow="0"/>
  </sheetPr>
  <dimension ref="A1:BH5000"/>
  <sheetViews>
    <sheetView workbookViewId="0">
      <pane ySplit="7" topLeftCell="A8" activePane="bottomLeft" state="frozen"/>
      <selection pane="bottomLeft" activeCell="C10" sqref="C10:G10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AG1" t="s">
        <v>91</v>
      </c>
    </row>
    <row r="2" spans="1:60" ht="24.95" customHeight="1" x14ac:dyDescent="0.2">
      <c r="A2" s="140" t="s">
        <v>8</v>
      </c>
      <c r="B2" s="141" t="s">
        <v>375</v>
      </c>
      <c r="C2" s="278" t="s">
        <v>50</v>
      </c>
      <c r="D2" s="279"/>
      <c r="E2" s="279"/>
      <c r="F2" s="279"/>
      <c r="G2" s="280"/>
      <c r="AG2" t="s">
        <v>92</v>
      </c>
    </row>
    <row r="3" spans="1:60" ht="24.95" customHeight="1" x14ac:dyDescent="0.2">
      <c r="A3" s="140" t="s">
        <v>9</v>
      </c>
      <c r="B3" s="141" t="s">
        <v>49</v>
      </c>
      <c r="C3" s="278" t="s">
        <v>374</v>
      </c>
      <c r="D3" s="279"/>
      <c r="E3" s="279"/>
      <c r="F3" s="279"/>
      <c r="G3" s="280"/>
      <c r="AC3" s="122" t="s">
        <v>92</v>
      </c>
      <c r="AG3" t="s">
        <v>93</v>
      </c>
    </row>
    <row r="4" spans="1:60" ht="24.95" customHeight="1" x14ac:dyDescent="0.2">
      <c r="A4" s="142" t="s">
        <v>10</v>
      </c>
      <c r="B4" s="143" t="s">
        <v>55</v>
      </c>
      <c r="C4" s="281" t="s">
        <v>56</v>
      </c>
      <c r="D4" s="282"/>
      <c r="E4" s="282"/>
      <c r="F4" s="282"/>
      <c r="G4" s="283"/>
      <c r="AG4" t="s">
        <v>94</v>
      </c>
    </row>
    <row r="5" spans="1:60" x14ac:dyDescent="0.2">
      <c r="D5" s="10"/>
    </row>
    <row r="6" spans="1:60" ht="38.25" x14ac:dyDescent="0.2">
      <c r="A6" s="145" t="s">
        <v>95</v>
      </c>
      <c r="B6" s="147" t="s">
        <v>96</v>
      </c>
      <c r="C6" s="147" t="s">
        <v>97</v>
      </c>
      <c r="D6" s="146" t="s">
        <v>98</v>
      </c>
      <c r="E6" s="145" t="s">
        <v>99</v>
      </c>
      <c r="F6" s="144" t="s">
        <v>100</v>
      </c>
      <c r="G6" s="145" t="s">
        <v>30</v>
      </c>
      <c r="H6" s="148" t="s">
        <v>31</v>
      </c>
      <c r="I6" s="148" t="s">
        <v>101</v>
      </c>
      <c r="J6" s="148" t="s">
        <v>32</v>
      </c>
      <c r="K6" s="148" t="s">
        <v>102</v>
      </c>
      <c r="L6" s="148" t="s">
        <v>103</v>
      </c>
      <c r="M6" s="148" t="s">
        <v>104</v>
      </c>
      <c r="N6" s="148" t="s">
        <v>105</v>
      </c>
      <c r="O6" s="148" t="s">
        <v>106</v>
      </c>
      <c r="P6" s="148" t="s">
        <v>107</v>
      </c>
      <c r="Q6" s="148" t="s">
        <v>108</v>
      </c>
      <c r="R6" s="148" t="s">
        <v>109</v>
      </c>
      <c r="S6" s="148" t="s">
        <v>110</v>
      </c>
      <c r="T6" s="148" t="s">
        <v>111</v>
      </c>
      <c r="U6" s="148" t="s">
        <v>112</v>
      </c>
      <c r="V6" s="148" t="s">
        <v>113</v>
      </c>
      <c r="W6" s="148" t="s">
        <v>114</v>
      </c>
      <c r="X6" s="148" t="s">
        <v>115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70" t="s">
        <v>116</v>
      </c>
      <c r="B8" s="171" t="s">
        <v>82</v>
      </c>
      <c r="C8" s="192" t="s">
        <v>28</v>
      </c>
      <c r="D8" s="172"/>
      <c r="E8" s="173"/>
      <c r="F8" s="174"/>
      <c r="G8" s="174">
        <f>SUMIF(AG9:AG12,"&lt;&gt;NOR",G9:G12)</f>
        <v>0</v>
      </c>
      <c r="H8" s="174"/>
      <c r="I8" s="174">
        <f>SUM(I9:I12)</f>
        <v>0</v>
      </c>
      <c r="J8" s="174"/>
      <c r="K8" s="174">
        <f>SUM(K9:K12)</f>
        <v>0</v>
      </c>
      <c r="L8" s="174"/>
      <c r="M8" s="174">
        <f>SUM(M9:M12)</f>
        <v>0</v>
      </c>
      <c r="N8" s="174"/>
      <c r="O8" s="174">
        <f>SUM(O9:O12)</f>
        <v>0</v>
      </c>
      <c r="P8" s="174"/>
      <c r="Q8" s="174">
        <f>SUM(Q9:Q12)</f>
        <v>0</v>
      </c>
      <c r="R8" s="174"/>
      <c r="S8" s="174"/>
      <c r="T8" s="175"/>
      <c r="U8" s="169"/>
      <c r="V8" s="169">
        <f>SUM(V9:V12)</f>
        <v>0</v>
      </c>
      <c r="W8" s="169"/>
      <c r="X8" s="169"/>
      <c r="AG8" t="s">
        <v>117</v>
      </c>
    </row>
    <row r="9" spans="1:60" outlineLevel="1" x14ac:dyDescent="0.2">
      <c r="A9" s="176">
        <v>1</v>
      </c>
      <c r="B9" s="177" t="s">
        <v>361</v>
      </c>
      <c r="C9" s="193" t="s">
        <v>362</v>
      </c>
      <c r="D9" s="178" t="s">
        <v>363</v>
      </c>
      <c r="E9" s="179">
        <v>1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121</v>
      </c>
      <c r="T9" s="182" t="s">
        <v>329</v>
      </c>
      <c r="U9" s="158">
        <v>0</v>
      </c>
      <c r="V9" s="158">
        <f>ROUND(E9*U9,2)</f>
        <v>0</v>
      </c>
      <c r="W9" s="158"/>
      <c r="X9" s="158" t="s">
        <v>364</v>
      </c>
      <c r="Y9" s="149"/>
      <c r="Z9" s="149"/>
      <c r="AA9" s="149"/>
      <c r="AB9" s="149"/>
      <c r="AC9" s="149"/>
      <c r="AD9" s="149"/>
      <c r="AE9" s="149"/>
      <c r="AF9" s="149"/>
      <c r="AG9" s="149" t="s">
        <v>365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75" t="s">
        <v>366</v>
      </c>
      <c r="D10" s="276"/>
      <c r="E10" s="276"/>
      <c r="F10" s="276"/>
      <c r="G10" s="276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143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6">
        <v>2</v>
      </c>
      <c r="B11" s="177" t="s">
        <v>367</v>
      </c>
      <c r="C11" s="193" t="s">
        <v>368</v>
      </c>
      <c r="D11" s="178" t="s">
        <v>363</v>
      </c>
      <c r="E11" s="179">
        <v>1</v>
      </c>
      <c r="F11" s="180"/>
      <c r="G11" s="181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81">
        <v>0</v>
      </c>
      <c r="O11" s="181">
        <f>ROUND(E11*N11,2)</f>
        <v>0</v>
      </c>
      <c r="P11" s="181">
        <v>0</v>
      </c>
      <c r="Q11" s="181">
        <f>ROUND(E11*P11,2)</f>
        <v>0</v>
      </c>
      <c r="R11" s="181"/>
      <c r="S11" s="181" t="s">
        <v>121</v>
      </c>
      <c r="T11" s="182" t="s">
        <v>329</v>
      </c>
      <c r="U11" s="158">
        <v>0</v>
      </c>
      <c r="V11" s="158">
        <f>ROUND(E11*U11,2)</f>
        <v>0</v>
      </c>
      <c r="W11" s="158"/>
      <c r="X11" s="158" t="s">
        <v>364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369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56"/>
      <c r="B12" s="157"/>
      <c r="C12" s="275" t="s">
        <v>370</v>
      </c>
      <c r="D12" s="276"/>
      <c r="E12" s="276"/>
      <c r="F12" s="276"/>
      <c r="G12" s="276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143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83" t="str">
        <f>C12</f>
        <v>Zaměření a vytýčení stávajících inženýrských sítí v místě stavby z hlediska jejich ochrany při provádění stavby.</v>
      </c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170" t="s">
        <v>116</v>
      </c>
      <c r="B13" s="171" t="s">
        <v>90</v>
      </c>
      <c r="C13" s="192" t="s">
        <v>29</v>
      </c>
      <c r="D13" s="172"/>
      <c r="E13" s="173"/>
      <c r="F13" s="174"/>
      <c r="G13" s="174">
        <f>SUMIF(AG14:AG15,"&lt;&gt;NOR",G14:G15)</f>
        <v>0</v>
      </c>
      <c r="H13" s="174"/>
      <c r="I13" s="174">
        <f>SUM(I14:I15)</f>
        <v>0</v>
      </c>
      <c r="J13" s="174"/>
      <c r="K13" s="174">
        <f>SUM(K14:K15)</f>
        <v>0</v>
      </c>
      <c r="L13" s="174"/>
      <c r="M13" s="174">
        <f>SUM(M14:M15)</f>
        <v>0</v>
      </c>
      <c r="N13" s="174"/>
      <c r="O13" s="174">
        <f>SUM(O14:O15)</f>
        <v>0</v>
      </c>
      <c r="P13" s="174"/>
      <c r="Q13" s="174">
        <f>SUM(Q14:Q15)</f>
        <v>0</v>
      </c>
      <c r="R13" s="174"/>
      <c r="S13" s="174"/>
      <c r="T13" s="175"/>
      <c r="U13" s="169"/>
      <c r="V13" s="169">
        <f>SUM(V14:V15)</f>
        <v>0</v>
      </c>
      <c r="W13" s="169"/>
      <c r="X13" s="169"/>
      <c r="AG13" t="s">
        <v>117</v>
      </c>
    </row>
    <row r="14" spans="1:60" outlineLevel="1" x14ac:dyDescent="0.2">
      <c r="A14" s="176">
        <v>3</v>
      </c>
      <c r="B14" s="177" t="s">
        <v>371</v>
      </c>
      <c r="C14" s="193" t="s">
        <v>372</v>
      </c>
      <c r="D14" s="178" t="s">
        <v>363</v>
      </c>
      <c r="E14" s="179">
        <v>1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81">
        <v>0</v>
      </c>
      <c r="O14" s="181">
        <f>ROUND(E14*N14,2)</f>
        <v>0</v>
      </c>
      <c r="P14" s="181">
        <v>0</v>
      </c>
      <c r="Q14" s="181">
        <f>ROUND(E14*P14,2)</f>
        <v>0</v>
      </c>
      <c r="R14" s="181"/>
      <c r="S14" s="181" t="s">
        <v>121</v>
      </c>
      <c r="T14" s="182" t="s">
        <v>329</v>
      </c>
      <c r="U14" s="158">
        <v>0</v>
      </c>
      <c r="V14" s="158">
        <f>ROUND(E14*U14,2)</f>
        <v>0</v>
      </c>
      <c r="W14" s="158"/>
      <c r="X14" s="158" t="s">
        <v>364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365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56"/>
      <c r="B15" s="157"/>
      <c r="C15" s="275" t="s">
        <v>373</v>
      </c>
      <c r="D15" s="276"/>
      <c r="E15" s="276"/>
      <c r="F15" s="276"/>
      <c r="G15" s="276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143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83" t="str">
        <f>C15</f>
        <v>Náklady na provedení skutečného zaměření stavby v rozsahu nezbytném pro zápis změny do katastru nemovitostí.</v>
      </c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3"/>
      <c r="B16" s="4"/>
      <c r="C16" s="201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103</v>
      </c>
    </row>
    <row r="17" spans="1:33" x14ac:dyDescent="0.2">
      <c r="A17" s="152"/>
      <c r="B17" s="153" t="s">
        <v>30</v>
      </c>
      <c r="C17" s="202"/>
      <c r="D17" s="154"/>
      <c r="E17" s="155"/>
      <c r="F17" s="155"/>
      <c r="G17" s="191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265</v>
      </c>
    </row>
    <row r="18" spans="1:33" x14ac:dyDescent="0.2">
      <c r="A18" s="3"/>
      <c r="B18" s="4"/>
      <c r="C18" s="201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1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1" t="s">
        <v>266</v>
      </c>
      <c r="B20" s="261"/>
      <c r="C20" s="26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3"/>
      <c r="B21" s="264"/>
      <c r="C21" s="265"/>
      <c r="D21" s="264"/>
      <c r="E21" s="264"/>
      <c r="F21" s="264"/>
      <c r="G21" s="266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267</v>
      </c>
    </row>
    <row r="22" spans="1:33" x14ac:dyDescent="0.2">
      <c r="A22" s="267"/>
      <c r="B22" s="268"/>
      <c r="C22" s="269"/>
      <c r="D22" s="268"/>
      <c r="E22" s="268"/>
      <c r="F22" s="268"/>
      <c r="G22" s="27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7"/>
      <c r="B23" s="268"/>
      <c r="C23" s="269"/>
      <c r="D23" s="268"/>
      <c r="E23" s="268"/>
      <c r="F23" s="268"/>
      <c r="G23" s="270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7"/>
      <c r="B24" s="268"/>
      <c r="C24" s="269"/>
      <c r="D24" s="268"/>
      <c r="E24" s="268"/>
      <c r="F24" s="268"/>
      <c r="G24" s="270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1"/>
      <c r="B25" s="272"/>
      <c r="C25" s="273"/>
      <c r="D25" s="272"/>
      <c r="E25" s="272"/>
      <c r="F25" s="272"/>
      <c r="G25" s="27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1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3"/>
      <c r="D27" s="10"/>
      <c r="AG27" t="s">
        <v>268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3" ma:contentTypeDescription="Vytvoří nový dokument" ma:contentTypeScope="" ma:versionID="c2f22d570c79bde67733dae1b812d65b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f89bf691063d067220599dd0a603011f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69e16b-8622-4bc4-880e-15e861c8520e" xsi:nil="true"/>
    <lcf76f155ced4ddcb4097134ff3c332f xmlns="1dc01b41-0dde-4ad7-a3e4-25d8d13c52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0A5035-5645-49A9-AF87-33AC75FD3D4C}"/>
</file>

<file path=customXml/itemProps2.xml><?xml version="1.0" encoding="utf-8"?>
<ds:datastoreItem xmlns:ds="http://schemas.openxmlformats.org/officeDocument/2006/customXml" ds:itemID="{B3844185-A63F-4125-8187-8C75A2C001D8}"/>
</file>

<file path=customXml/itemProps3.xml><?xml version="1.0" encoding="utf-8"?>
<ds:datastoreItem xmlns:ds="http://schemas.openxmlformats.org/officeDocument/2006/customXml" ds:itemID="{C4633015-7661-4D82-8436-707E307850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22-001.02 A01 Pol</vt:lpstr>
      <vt:lpstr>22-001.02 E01 Pol</vt:lpstr>
      <vt:lpstr>22-001.02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'22-001.02 A01 Pol'!Názvy_tisku</vt:lpstr>
      <vt:lpstr>'22-001.02 E01 Pol'!Názvy_tisku</vt:lpstr>
      <vt:lpstr>'22-001.02 O01 Pol'!Názvy_tisku</vt:lpstr>
      <vt:lpstr>oadresa</vt:lpstr>
      <vt:lpstr>Stavba!Objednatel</vt:lpstr>
      <vt:lpstr>Stavba!Objekt</vt:lpstr>
      <vt:lpstr>'22-001.02 A01 Pol'!Oblast_tisku</vt:lpstr>
      <vt:lpstr>'22-001.02 E01 Pol'!Oblast_tisku</vt:lpstr>
      <vt:lpstr>'22-001.02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Anna Oravcová</cp:lastModifiedBy>
  <cp:lastPrinted>2019-03-19T12:27:02Z</cp:lastPrinted>
  <dcterms:created xsi:type="dcterms:W3CDTF">2009-04-08T07:15:50Z</dcterms:created>
  <dcterms:modified xsi:type="dcterms:W3CDTF">2022-04-01T09:32:42Z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0x010100CC336328295B7D489BC64F4128ED73C6</vt:lpwstr>
  </property>
</Properties>
</file>